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6 Fall\4251\Paul Turner\"/>
    </mc:Choice>
  </mc:AlternateContent>
  <bookViews>
    <workbookView xWindow="0" yWindow="0" windowWidth="19200" windowHeight="6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9" i="1" l="1"/>
  <c r="G169" i="1" l="1"/>
  <c r="G170" i="1" s="1"/>
  <c r="G171" i="1" s="1"/>
  <c r="C175" i="1" s="1"/>
  <c r="C176" i="1" s="1"/>
  <c r="C177" i="1" s="1"/>
  <c r="C31" i="1" s="1"/>
  <c r="H162" i="1"/>
  <c r="G162" i="1"/>
  <c r="H161" i="1"/>
  <c r="G161" i="1"/>
  <c r="G163" i="1" s="1"/>
  <c r="C30" i="1" s="1"/>
  <c r="C155" i="1"/>
  <c r="C153" i="1"/>
  <c r="C148" i="1"/>
  <c r="C142" i="1"/>
  <c r="C143" i="1" s="1"/>
  <c r="I118" i="1"/>
  <c r="E118" i="1"/>
  <c r="C118" i="1"/>
  <c r="C102" i="1"/>
  <c r="C92" i="1"/>
  <c r="C83" i="1"/>
  <c r="C76" i="1"/>
  <c r="C67" i="1"/>
  <c r="C59" i="1"/>
  <c r="C50" i="1"/>
  <c r="C36" i="1"/>
  <c r="C28" i="1"/>
  <c r="C22" i="1"/>
  <c r="C16" i="1"/>
  <c r="C149" i="1" l="1"/>
  <c r="C150" i="1" s="1"/>
  <c r="C152" i="1" s="1"/>
  <c r="C29" i="1"/>
  <c r="C38" i="1" s="1"/>
  <c r="C86" i="1" l="1"/>
  <c r="C94" i="1"/>
  <c r="C52" i="1"/>
  <c r="C154" i="1"/>
  <c r="C156" i="1"/>
  <c r="C157" i="1" l="1"/>
  <c r="C109" i="1" s="1"/>
  <c r="C115" i="1" s="1"/>
  <c r="C96" i="1"/>
  <c r="C103" i="1" s="1"/>
  <c r="C105" i="1" s="1"/>
  <c r="G117" i="1" s="1"/>
  <c r="G118" i="1" s="1"/>
</calcChain>
</file>

<file path=xl/sharedStrings.xml><?xml version="1.0" encoding="utf-8"?>
<sst xmlns="http://schemas.openxmlformats.org/spreadsheetml/2006/main" count="290" uniqueCount="193">
  <si>
    <t>ENTER ALL VALUES AS POSITIVE - DEDUCTIONS AND EXCLUSIONS WILL BE AUTOMATICALLY CALCULATED AS A SUBTRACTION</t>
  </si>
  <si>
    <t>ENTER ALL VALUES IN BLACKBOARD AS WHOLE NUMBERS (NO PENNIES) WITHOUT A DOLLAR SIGN</t>
  </si>
  <si>
    <t>Paul Turner</t>
  </si>
  <si>
    <t>2016 - Form 1040</t>
  </si>
  <si>
    <t>Gross Income:</t>
  </si>
  <si>
    <t>Problem</t>
  </si>
  <si>
    <t>Form W-2</t>
  </si>
  <si>
    <t>Blackboard Question No.</t>
  </si>
  <si>
    <t>¶ 3</t>
  </si>
  <si>
    <t>Gross wages from Atom Systems</t>
  </si>
  <si>
    <r>
      <t xml:space="preserve">Less: </t>
    </r>
    <r>
      <rPr>
        <sz val="14"/>
        <color theme="1"/>
        <rFont val="Calibri"/>
        <family val="2"/>
      </rPr>
      <t>§401(k) contributions</t>
    </r>
  </si>
  <si>
    <t>Less: Flexible spending account payments</t>
  </si>
  <si>
    <t>¶ 11</t>
  </si>
  <si>
    <t>¶ 4</t>
  </si>
  <si>
    <t>Plus: Premiums for a whole life policy</t>
  </si>
  <si>
    <t>Plus: Health Club membership dues</t>
  </si>
  <si>
    <t>¶ 5</t>
  </si>
  <si>
    <t>Plus: Educational assistance payments</t>
  </si>
  <si>
    <t>¶ 6</t>
  </si>
  <si>
    <t>Plus: Free parking</t>
  </si>
  <si>
    <t>¶ 7</t>
  </si>
  <si>
    <t>Plus: Employee safety award</t>
  </si>
  <si>
    <t>Net Form W-2</t>
  </si>
  <si>
    <t>¶ 8</t>
  </si>
  <si>
    <t>Inheritance from her father's estate</t>
  </si>
  <si>
    <t>Medical expenses reimbursed by computer store</t>
  </si>
  <si>
    <t>Pain and suffering award paid by computer store</t>
  </si>
  <si>
    <t>¶ 14</t>
  </si>
  <si>
    <t>Federal income tax refund</t>
  </si>
  <si>
    <t>State income tax refund</t>
  </si>
  <si>
    <t>Schedule B</t>
  </si>
  <si>
    <t>¶ 9</t>
  </si>
  <si>
    <t>General Dynamics gross qualifed dividends</t>
  </si>
  <si>
    <t>New Jersey Development bonds</t>
  </si>
  <si>
    <t>IBM bonds</t>
  </si>
  <si>
    <t>State of Nebraska bonds</t>
  </si>
  <si>
    <t>Net Schedule B</t>
  </si>
  <si>
    <t>¶ 22</t>
  </si>
  <si>
    <t>Schedule C</t>
  </si>
  <si>
    <t>Schedule D</t>
  </si>
  <si>
    <t>¶ 15, 10</t>
  </si>
  <si>
    <t>Schedule E - Total</t>
  </si>
  <si>
    <t>Deductions for AGI</t>
  </si>
  <si>
    <t>¶ 1</t>
  </si>
  <si>
    <t>Alimony deduction</t>
  </si>
  <si>
    <t>Total Deductions for AGI</t>
  </si>
  <si>
    <t>ADJUSTED GROSS INCOME:</t>
  </si>
  <si>
    <t>Deductions from AGI:</t>
  </si>
  <si>
    <t>Medical</t>
  </si>
  <si>
    <t>¶ 18</t>
  </si>
  <si>
    <t>Dentist</t>
  </si>
  <si>
    <t>Doctor</t>
  </si>
  <si>
    <t>Prescription drugs</t>
  </si>
  <si>
    <t>Over-the-counter drugs</t>
  </si>
  <si>
    <t>Optometrist</t>
  </si>
  <si>
    <t>Emergency room services</t>
  </si>
  <si>
    <t>LASIK eye surgery</t>
  </si>
  <si>
    <t>Chiropractor</t>
  </si>
  <si>
    <t>Subtotal</t>
  </si>
  <si>
    <t>Less: AGI limitation</t>
  </si>
  <si>
    <t>Net Medical deduction</t>
  </si>
  <si>
    <t>Taxes</t>
  </si>
  <si>
    <t>¶ 2</t>
  </si>
  <si>
    <t>State income taxes withheld from wages</t>
  </si>
  <si>
    <t>¶ 13</t>
  </si>
  <si>
    <t>State income taxes paid as estimated taxes</t>
  </si>
  <si>
    <t>¶ 16</t>
  </si>
  <si>
    <t>Real estate taxes on primary residence</t>
  </si>
  <si>
    <t>¶ 17</t>
  </si>
  <si>
    <t>Ad valorem taxes on their cars</t>
  </si>
  <si>
    <t xml:space="preserve">Car registration fees </t>
  </si>
  <si>
    <t>Interest Expenses</t>
  </si>
  <si>
    <t>¶ 19</t>
  </si>
  <si>
    <t>Primary home mortgage</t>
  </si>
  <si>
    <t>Home-equity loan</t>
  </si>
  <si>
    <t>Credit cards</t>
  </si>
  <si>
    <t>Car loan</t>
  </si>
  <si>
    <t>Refinancing points</t>
  </si>
  <si>
    <t>Charitable Contributiuons</t>
  </si>
  <si>
    <t>¶ 20</t>
  </si>
  <si>
    <t>Clothing to the Salvation Army</t>
  </si>
  <si>
    <t>Larkin College</t>
  </si>
  <si>
    <t>United Way</t>
  </si>
  <si>
    <t>First Methodist Church</t>
  </si>
  <si>
    <t>Amos House (homeless shelter)</t>
  </si>
  <si>
    <t>Local Chamber of Commerce</t>
  </si>
  <si>
    <t>Casualty Loss</t>
  </si>
  <si>
    <t>¶ 21</t>
  </si>
  <si>
    <t>Theft of jewelry</t>
  </si>
  <si>
    <t>Theft of cash</t>
  </si>
  <si>
    <t>Less: Insurance recovery - jewelry</t>
  </si>
  <si>
    <t>Less: Insurance recovery - cash</t>
  </si>
  <si>
    <t>Less: Per incident floor</t>
  </si>
  <si>
    <t>Less: AGI floor</t>
  </si>
  <si>
    <t>Deductible casualty loss</t>
  </si>
  <si>
    <t>Miscellanous itemized deductions</t>
  </si>
  <si>
    <t>¶ 23</t>
  </si>
  <si>
    <t>Accountable expense reimbursement plan expenses</t>
  </si>
  <si>
    <t>¶ 24</t>
  </si>
  <si>
    <t>Business publicatiuons expenses</t>
  </si>
  <si>
    <t>Tax return preparation fees</t>
  </si>
  <si>
    <t>Total miscellaneous expenses</t>
  </si>
  <si>
    <t>Deductible miscellaneous itemized deductions</t>
  </si>
  <si>
    <t>TOTAL ITEMIZED DEDUCTIONS</t>
  </si>
  <si>
    <t>Personal and Dependent Exemptions:</t>
  </si>
  <si>
    <t>Paul Turner personal exemption</t>
  </si>
  <si>
    <t>Allen Turner dependency exemption</t>
  </si>
  <si>
    <t>Lee Ann Turner dependency exemption</t>
  </si>
  <si>
    <t>Total Personal and Dependent Exemptions</t>
  </si>
  <si>
    <t>Total Itemized and Exemptions</t>
  </si>
  <si>
    <t>TAXABLE INCOME:</t>
  </si>
  <si>
    <t>Tax liability - Ordinary Income</t>
  </si>
  <si>
    <t>Tax liabilty- LTCG and Qualified dividends</t>
  </si>
  <si>
    <t>Self-employment tax</t>
  </si>
  <si>
    <t>Kiddie tax</t>
  </si>
  <si>
    <t>Child tax credit</t>
  </si>
  <si>
    <t>Less: FIT withholding</t>
  </si>
  <si>
    <t>Less: FIT estimates</t>
  </si>
  <si>
    <t>NET BALANCE DUE (REFUND)</t>
  </si>
  <si>
    <t>Maried Filing Joint</t>
  </si>
  <si>
    <t>Single</t>
  </si>
  <si>
    <t>Head of Household</t>
  </si>
  <si>
    <t>Maried Filing Separate</t>
  </si>
  <si>
    <t>Taxable Income</t>
  </si>
  <si>
    <t>Tax Liability</t>
  </si>
  <si>
    <t>Bracket</t>
  </si>
  <si>
    <t>Rate</t>
  </si>
  <si>
    <t>First</t>
  </si>
  <si>
    <t xml:space="preserve">Second </t>
  </si>
  <si>
    <t>Third</t>
  </si>
  <si>
    <t>Fourth</t>
  </si>
  <si>
    <t>Fifth</t>
  </si>
  <si>
    <t>Sixth</t>
  </si>
  <si>
    <t>Seventh</t>
  </si>
  <si>
    <t>Commissions earned</t>
  </si>
  <si>
    <t>Less Expenses:</t>
  </si>
  <si>
    <t>Advertising</t>
  </si>
  <si>
    <t>Telephone</t>
  </si>
  <si>
    <t>Real estate license</t>
  </si>
  <si>
    <t>Rent</t>
  </si>
  <si>
    <t>Utilities</t>
  </si>
  <si>
    <t>Business transportation:</t>
  </si>
  <si>
    <t>Business mileage allowance</t>
  </si>
  <si>
    <t>2016 rate was $ .54 per mile.</t>
  </si>
  <si>
    <t>Tolls</t>
  </si>
  <si>
    <t>Parking</t>
  </si>
  <si>
    <t>Total Schedule C Expenses</t>
  </si>
  <si>
    <t>Schedule C Net Revenue</t>
  </si>
  <si>
    <t>Schedule SE</t>
  </si>
  <si>
    <t>Social Security Maximum</t>
  </si>
  <si>
    <t>Remaining Social Security Maximum</t>
  </si>
  <si>
    <t>Net self-employment (Schedule C) income</t>
  </si>
  <si>
    <t>Maximum Taxable SE wages</t>
  </si>
  <si>
    <t>Less: Statutory reduction</t>
  </si>
  <si>
    <t>Taxable SE wages</t>
  </si>
  <si>
    <t>Social security SE rate</t>
  </si>
  <si>
    <t>Social security SE tax</t>
  </si>
  <si>
    <t>Medicare SE tax rate</t>
  </si>
  <si>
    <t>Medicare SE tax</t>
  </si>
  <si>
    <t>Security</t>
  </si>
  <si>
    <t>Sale Date</t>
  </si>
  <si>
    <t>Purchase Date</t>
  </si>
  <si>
    <t>Amount Realized</t>
  </si>
  <si>
    <t>Adjusted Basis</t>
  </si>
  <si>
    <t>Gain (Loss)</t>
  </si>
  <si>
    <t>Term</t>
  </si>
  <si>
    <t>¶ 12</t>
  </si>
  <si>
    <t>Nebraska State bonds</t>
  </si>
  <si>
    <t>500 shares Cassill Corp.</t>
  </si>
  <si>
    <t>Schedule E - Rental</t>
  </si>
  <si>
    <t>¶ 15</t>
  </si>
  <si>
    <t>Home Basis</t>
  </si>
  <si>
    <t>Land</t>
  </si>
  <si>
    <t>Property taxes</t>
  </si>
  <si>
    <t>Building</t>
  </si>
  <si>
    <t>Maintenance expenses</t>
  </si>
  <si>
    <t>¶ 15, 8</t>
  </si>
  <si>
    <t>Depreciation</t>
  </si>
  <si>
    <t>BB Q No. 6</t>
  </si>
  <si>
    <t>Insurance expense</t>
  </si>
  <si>
    <t>Management fee</t>
  </si>
  <si>
    <t>Plumbing repairs</t>
  </si>
  <si>
    <t>Depreciation expense</t>
  </si>
  <si>
    <t>Total Schedule E Expenses</t>
  </si>
  <si>
    <t>Schedule E Net Revenue</t>
  </si>
  <si>
    <t>¶ 10</t>
  </si>
  <si>
    <t>Schedule E Sub-S corp</t>
  </si>
  <si>
    <t>Enter as a positive</t>
  </si>
  <si>
    <t>Table 3 (p. 10-42)</t>
  </si>
  <si>
    <t>Plus: Disability plan premiums/benefits</t>
  </si>
  <si>
    <t>SE tax deduction</t>
  </si>
  <si>
    <t>ASCI social security wages</t>
  </si>
  <si>
    <t>Enter as 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</si>
</sst>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/>
    <xf numFmtId="3" fontId="3" fillId="0" borderId="0" xfId="1" applyNumberFormat="1" applyFont="1"/>
    <xf numFmtId="0" fontId="3" fillId="0" borderId="0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3" fontId="3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/>
    <xf numFmtId="0" fontId="4" fillId="0" borderId="0" xfId="0" applyFont="1" applyFill="1" applyBorder="1"/>
    <xf numFmtId="3" fontId="3" fillId="0" borderId="0" xfId="0" applyNumberFormat="1" applyFont="1"/>
    <xf numFmtId="3" fontId="3" fillId="2" borderId="4" xfId="0" applyNumberFormat="1" applyFont="1" applyFill="1" applyBorder="1"/>
    <xf numFmtId="3" fontId="3" fillId="2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5" fillId="0" borderId="0" xfId="0" applyFont="1" applyBorder="1"/>
    <xf numFmtId="164" fontId="3" fillId="2" borderId="4" xfId="1" applyNumberFormat="1" applyFont="1" applyFill="1" applyBorder="1"/>
    <xf numFmtId="3" fontId="3" fillId="2" borderId="0" xfId="0" applyNumberFormat="1" applyFont="1" applyFill="1" applyBorder="1"/>
    <xf numFmtId="164" fontId="3" fillId="0" borderId="0" xfId="0" applyNumberFormat="1" applyFont="1" applyFill="1" applyBorder="1"/>
    <xf numFmtId="3" fontId="3" fillId="0" borderId="0" xfId="1" applyNumberFormat="1" applyFont="1" applyBorder="1"/>
    <xf numFmtId="1" fontId="3" fillId="0" borderId="0" xfId="0" applyNumberFormat="1" applyFont="1" applyFill="1" applyBorder="1"/>
    <xf numFmtId="3" fontId="3" fillId="2" borderId="4" xfId="1" applyNumberFormat="1" applyFont="1" applyFill="1" applyBorder="1"/>
    <xf numFmtId="3" fontId="3" fillId="0" borderId="5" xfId="1" applyNumberFormat="1" applyFont="1" applyBorder="1"/>
    <xf numFmtId="0" fontId="5" fillId="0" borderId="0" xfId="0" applyFont="1" applyFill="1"/>
    <xf numFmtId="3" fontId="3" fillId="2" borderId="5" xfId="1" applyNumberFormat="1" applyFont="1" applyFill="1" applyBorder="1"/>
    <xf numFmtId="3" fontId="3" fillId="0" borderId="4" xfId="1" applyNumberFormat="1" applyFont="1" applyBorder="1"/>
    <xf numFmtId="3" fontId="3" fillId="0" borderId="0" xfId="0" applyNumberFormat="1" applyFont="1" applyFill="1" applyBorder="1" applyAlignment="1">
      <alignment horizontal="right"/>
    </xf>
    <xf numFmtId="3" fontId="3" fillId="0" borderId="6" xfId="1" applyNumberFormat="1" applyFont="1" applyBorder="1"/>
    <xf numFmtId="3" fontId="3" fillId="2" borderId="0" xfId="1" applyNumberFormat="1" applyFont="1" applyFill="1"/>
    <xf numFmtId="0" fontId="3" fillId="0" borderId="0" xfId="0" applyFont="1" applyFill="1"/>
    <xf numFmtId="3" fontId="3" fillId="2" borderId="6" xfId="1" applyNumberFormat="1" applyFont="1" applyFill="1" applyBorder="1"/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/>
    <xf numFmtId="44" fontId="9" fillId="0" borderId="0" xfId="1" applyFont="1"/>
    <xf numFmtId="164" fontId="9" fillId="0" borderId="0" xfId="1" applyNumberFormat="1" applyFont="1"/>
    <xf numFmtId="44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0" fontId="0" fillId="0" borderId="1" xfId="0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5" fontId="0" fillId="0" borderId="12" xfId="2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5" fontId="0" fillId="0" borderId="13" xfId="2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4" fontId="3" fillId="0" borderId="0" xfId="1" applyFont="1"/>
    <xf numFmtId="164" fontId="3" fillId="0" borderId="0" xfId="1" applyNumberFormat="1" applyFont="1" applyFill="1"/>
    <xf numFmtId="164" fontId="3" fillId="0" borderId="4" xfId="1" applyNumberFormat="1" applyFont="1" applyBorder="1"/>
    <xf numFmtId="0" fontId="10" fillId="0" borderId="0" xfId="0" applyFont="1"/>
    <xf numFmtId="164" fontId="10" fillId="0" borderId="0" xfId="1" applyNumberFormat="1" applyFont="1"/>
    <xf numFmtId="164" fontId="10" fillId="0" borderId="14" xfId="1" applyNumberFormat="1" applyFont="1" applyBorder="1"/>
    <xf numFmtId="3" fontId="3" fillId="0" borderId="0" xfId="0" applyNumberFormat="1" applyFont="1" applyAlignment="1">
      <alignment horizontal="center" vertical="center"/>
    </xf>
    <xf numFmtId="44" fontId="3" fillId="0" borderId="0" xfId="0" applyNumberFormat="1" applyFont="1"/>
    <xf numFmtId="0" fontId="10" fillId="0" borderId="0" xfId="0" applyFont="1" applyAlignment="1">
      <alignment horizontal="left" vertical="top"/>
    </xf>
    <xf numFmtId="164" fontId="3" fillId="0" borderId="0" xfId="0" applyNumberFormat="1" applyFont="1"/>
    <xf numFmtId="164" fontId="10" fillId="0" borderId="0" xfId="1" applyNumberFormat="1" applyFont="1" applyFill="1"/>
    <xf numFmtId="10" fontId="3" fillId="0" borderId="0" xfId="2" applyNumberFormat="1" applyFont="1"/>
    <xf numFmtId="10" fontId="10" fillId="0" borderId="0" xfId="2" applyNumberFormat="1" applyFont="1"/>
    <xf numFmtId="164" fontId="10" fillId="0" borderId="15" xfId="0" applyNumberFormat="1" applyFont="1" applyFill="1" applyBorder="1"/>
    <xf numFmtId="10" fontId="10" fillId="0" borderId="0" xfId="0" applyNumberFormat="1" applyFont="1"/>
    <xf numFmtId="164" fontId="10" fillId="0" borderId="15" xfId="0" applyNumberFormat="1" applyFont="1" applyBorder="1"/>
    <xf numFmtId="164" fontId="10" fillId="0" borderId="4" xfId="0" applyNumberFormat="1" applyFont="1" applyFill="1" applyBorder="1"/>
    <xf numFmtId="14" fontId="3" fillId="0" borderId="0" xfId="1" applyNumberFormat="1" applyFont="1"/>
    <xf numFmtId="164" fontId="3" fillId="0" borderId="4" xfId="0" applyNumberFormat="1" applyFont="1" applyBorder="1"/>
    <xf numFmtId="0" fontId="6" fillId="0" borderId="0" xfId="0" applyFont="1" applyAlignment="1">
      <alignment horizontal="right"/>
    </xf>
    <xf numFmtId="164" fontId="3" fillId="2" borderId="0" xfId="1" applyNumberFormat="1" applyFont="1" applyFill="1"/>
    <xf numFmtId="0" fontId="3" fillId="2" borderId="0" xfId="0" applyFont="1" applyFill="1"/>
    <xf numFmtId="9" fontId="3" fillId="0" borderId="0" xfId="0" applyNumberFormat="1" applyFont="1" applyFill="1"/>
    <xf numFmtId="166" fontId="3" fillId="0" borderId="0" xfId="0" applyNumberFormat="1" applyFont="1"/>
    <xf numFmtId="0" fontId="3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10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abSelected="1" workbookViewId="0">
      <selection activeCell="A31" sqref="A31"/>
    </sheetView>
  </sheetViews>
  <sheetFormatPr defaultColWidth="9.1796875" defaultRowHeight="18.5" x14ac:dyDescent="0.45"/>
  <cols>
    <col min="1" max="1" width="10.36328125" style="1" customWidth="1"/>
    <col min="2" max="2" width="69.26953125" style="1" customWidth="1"/>
    <col min="3" max="3" width="20.81640625" style="3" customWidth="1"/>
    <col min="4" max="4" width="20.08984375" style="4" customWidth="1"/>
    <col min="5" max="5" width="20" style="1" customWidth="1"/>
    <col min="6" max="6" width="17.54296875" style="1" customWidth="1"/>
    <col min="7" max="7" width="19.26953125" style="1" customWidth="1"/>
    <col min="8" max="8" width="17.7265625" style="1" customWidth="1"/>
    <col min="9" max="9" width="20.453125" style="1" customWidth="1"/>
    <col min="10" max="10" width="15.453125" style="1" customWidth="1"/>
    <col min="11" max="11" width="14.54296875" style="1" bestFit="1" customWidth="1"/>
    <col min="12" max="12" width="15.81640625" style="1" customWidth="1"/>
    <col min="13" max="13" width="9.1796875" style="1"/>
    <col min="14" max="14" width="19.1796875" style="1" customWidth="1"/>
    <col min="15" max="16384" width="9.1796875" style="1"/>
  </cols>
  <sheetData>
    <row r="1" spans="1:10" x14ac:dyDescent="0.45">
      <c r="B1" s="2" t="s">
        <v>0</v>
      </c>
    </row>
    <row r="2" spans="1:10" ht="19" thickBot="1" x14ac:dyDescent="0.5">
      <c r="B2" s="2" t="s">
        <v>1</v>
      </c>
    </row>
    <row r="3" spans="1:10" x14ac:dyDescent="0.45">
      <c r="B3" s="2"/>
      <c r="C3" s="5" t="s">
        <v>2</v>
      </c>
      <c r="D3" s="6"/>
      <c r="E3" s="6"/>
    </row>
    <row r="4" spans="1:10" ht="19" thickBot="1" x14ac:dyDescent="0.5">
      <c r="C4" s="7" t="s">
        <v>3</v>
      </c>
      <c r="D4" s="8"/>
      <c r="E4" s="6"/>
      <c r="F4" s="9"/>
      <c r="G4" s="9"/>
      <c r="H4" s="9"/>
      <c r="I4" s="10"/>
      <c r="J4" s="10"/>
    </row>
    <row r="5" spans="1:10" ht="19" thickBot="1" x14ac:dyDescent="0.5">
      <c r="B5" s="2" t="s">
        <v>4</v>
      </c>
      <c r="C5" s="11"/>
      <c r="D5" s="12"/>
      <c r="E5" s="9"/>
      <c r="F5" s="9"/>
      <c r="G5" s="9"/>
      <c r="H5" s="9"/>
      <c r="I5" s="10"/>
      <c r="J5" s="10"/>
    </row>
    <row r="6" spans="1:10" ht="37.5" thickBot="1" x14ac:dyDescent="0.5">
      <c r="A6" s="13" t="s">
        <v>5</v>
      </c>
      <c r="B6" s="14" t="s">
        <v>6</v>
      </c>
      <c r="C6" s="11"/>
      <c r="D6" s="87" t="s">
        <v>7</v>
      </c>
      <c r="E6" s="9"/>
      <c r="F6" s="9"/>
      <c r="G6" s="9"/>
      <c r="H6" s="9"/>
      <c r="I6" s="10"/>
      <c r="J6" s="10"/>
    </row>
    <row r="7" spans="1:10" x14ac:dyDescent="0.45">
      <c r="A7" s="15" t="s">
        <v>8</v>
      </c>
      <c r="B7" s="1" t="s">
        <v>9</v>
      </c>
      <c r="C7" s="11"/>
      <c r="D7" s="16"/>
      <c r="E7" s="17"/>
      <c r="F7" s="18"/>
      <c r="G7" s="9"/>
      <c r="H7" s="9"/>
      <c r="I7" s="10"/>
      <c r="J7" s="10"/>
    </row>
    <row r="8" spans="1:10" x14ac:dyDescent="0.45">
      <c r="A8" s="15" t="s">
        <v>8</v>
      </c>
      <c r="B8" s="1" t="s">
        <v>10</v>
      </c>
      <c r="C8" s="11"/>
      <c r="D8" s="16"/>
      <c r="E8" s="17" t="s">
        <v>187</v>
      </c>
      <c r="F8" s="9"/>
      <c r="G8" s="9"/>
      <c r="H8" s="9"/>
      <c r="I8" s="10"/>
      <c r="J8" s="10"/>
    </row>
    <row r="9" spans="1:10" x14ac:dyDescent="0.45">
      <c r="A9" s="15" t="s">
        <v>8</v>
      </c>
      <c r="B9" s="1" t="s">
        <v>11</v>
      </c>
      <c r="C9" s="11"/>
      <c r="D9" s="16"/>
      <c r="E9" s="17" t="s">
        <v>187</v>
      </c>
      <c r="F9" s="9"/>
      <c r="G9" s="9"/>
      <c r="H9" s="9"/>
      <c r="I9" s="10"/>
      <c r="J9" s="10"/>
    </row>
    <row r="10" spans="1:10" x14ac:dyDescent="0.45">
      <c r="A10" s="15" t="s">
        <v>12</v>
      </c>
      <c r="B10" s="1" t="s">
        <v>189</v>
      </c>
      <c r="C10" s="19"/>
      <c r="D10" s="16"/>
      <c r="E10" s="17"/>
      <c r="F10" s="9"/>
      <c r="G10" s="9"/>
      <c r="H10" s="9"/>
      <c r="I10" s="10"/>
      <c r="J10" s="10"/>
    </row>
    <row r="11" spans="1:10" x14ac:dyDescent="0.45">
      <c r="A11" s="15" t="s">
        <v>13</v>
      </c>
      <c r="B11" s="1" t="s">
        <v>14</v>
      </c>
      <c r="C11" s="11"/>
      <c r="D11" s="16"/>
      <c r="E11" s="17"/>
      <c r="F11" s="9"/>
      <c r="G11" s="9"/>
      <c r="H11" s="9"/>
      <c r="I11" s="10"/>
      <c r="J11" s="10"/>
    </row>
    <row r="12" spans="1:10" x14ac:dyDescent="0.45">
      <c r="A12" s="15" t="s">
        <v>13</v>
      </c>
      <c r="B12" s="1" t="s">
        <v>15</v>
      </c>
      <c r="C12" s="19"/>
      <c r="D12" s="16"/>
      <c r="E12" s="17"/>
      <c r="F12" s="9"/>
      <c r="G12" s="9"/>
      <c r="H12" s="9"/>
      <c r="I12" s="10"/>
      <c r="J12" s="10"/>
    </row>
    <row r="13" spans="1:10" x14ac:dyDescent="0.45">
      <c r="A13" s="15" t="s">
        <v>16</v>
      </c>
      <c r="B13" s="1" t="s">
        <v>17</v>
      </c>
      <c r="C13" s="19"/>
      <c r="D13" s="16"/>
      <c r="E13" s="17"/>
      <c r="F13" s="9"/>
      <c r="G13" s="9"/>
      <c r="H13" s="9"/>
    </row>
    <row r="14" spans="1:10" x14ac:dyDescent="0.45">
      <c r="A14" s="15" t="s">
        <v>18</v>
      </c>
      <c r="B14" s="1" t="s">
        <v>19</v>
      </c>
      <c r="C14" s="19"/>
      <c r="D14" s="16"/>
      <c r="E14" s="17"/>
      <c r="F14" s="9"/>
      <c r="G14" s="9"/>
      <c r="H14" s="9"/>
    </row>
    <row r="15" spans="1:10" x14ac:dyDescent="0.45">
      <c r="A15" s="15" t="s">
        <v>20</v>
      </c>
      <c r="B15" s="1" t="s">
        <v>21</v>
      </c>
      <c r="C15" s="19"/>
      <c r="D15" s="16"/>
      <c r="E15" s="17"/>
      <c r="F15" s="9"/>
      <c r="G15" s="9"/>
      <c r="H15" s="9"/>
    </row>
    <row r="16" spans="1:10" ht="19" thickBot="1" x14ac:dyDescent="0.5">
      <c r="A16" s="15"/>
      <c r="B16" s="14" t="s">
        <v>22</v>
      </c>
      <c r="C16" s="20">
        <f>C7-C8-C9+C10+C11+C12+C13+C14+C15</f>
        <v>0</v>
      </c>
      <c r="D16" s="21">
        <v>1</v>
      </c>
      <c r="E16" s="17"/>
      <c r="F16" s="9"/>
      <c r="G16" s="9"/>
      <c r="H16" s="9"/>
    </row>
    <row r="17" spans="1:8" ht="19" thickTop="1" x14ac:dyDescent="0.45">
      <c r="A17" s="15" t="s">
        <v>23</v>
      </c>
      <c r="B17" s="1" t="s">
        <v>24</v>
      </c>
      <c r="C17" s="19">
        <v>0</v>
      </c>
      <c r="D17" s="16"/>
      <c r="E17" s="17"/>
      <c r="F17" s="9"/>
      <c r="G17" s="9"/>
      <c r="H17" s="9"/>
    </row>
    <row r="18" spans="1:8" x14ac:dyDescent="0.45">
      <c r="A18" s="15" t="s">
        <v>12</v>
      </c>
      <c r="B18" s="1" t="s">
        <v>25</v>
      </c>
      <c r="C18" s="19">
        <v>0</v>
      </c>
      <c r="D18" s="16"/>
      <c r="E18" s="17"/>
      <c r="F18" s="9"/>
      <c r="G18" s="9"/>
      <c r="H18" s="9"/>
    </row>
    <row r="19" spans="1:8" x14ac:dyDescent="0.45">
      <c r="A19" s="15" t="s">
        <v>12</v>
      </c>
      <c r="B19" s="1" t="s">
        <v>26</v>
      </c>
      <c r="C19" s="19">
        <v>0</v>
      </c>
      <c r="D19" s="16"/>
      <c r="E19" s="17"/>
      <c r="F19" s="9"/>
      <c r="G19" s="9"/>
      <c r="H19" s="9"/>
    </row>
    <row r="20" spans="1:8" x14ac:dyDescent="0.45">
      <c r="A20" s="15" t="s">
        <v>27</v>
      </c>
      <c r="B20" s="10" t="s">
        <v>28</v>
      </c>
      <c r="C20" s="22">
        <v>0</v>
      </c>
      <c r="D20" s="16"/>
      <c r="E20" s="17"/>
      <c r="F20" s="9"/>
      <c r="G20" s="9"/>
      <c r="H20" s="9"/>
    </row>
    <row r="21" spans="1:8" x14ac:dyDescent="0.45">
      <c r="A21" s="15" t="s">
        <v>27</v>
      </c>
      <c r="B21" s="10" t="s">
        <v>29</v>
      </c>
      <c r="C21" s="22">
        <v>0</v>
      </c>
      <c r="D21" s="16"/>
      <c r="E21" s="17"/>
      <c r="F21" s="9"/>
      <c r="G21" s="9"/>
      <c r="H21" s="9"/>
    </row>
    <row r="22" spans="1:8" ht="19" thickBot="1" x14ac:dyDescent="0.5">
      <c r="A22" s="15"/>
      <c r="B22" s="10"/>
      <c r="C22" s="20">
        <f>SUM(C17:C21)</f>
        <v>0</v>
      </c>
      <c r="D22" s="21">
        <v>2</v>
      </c>
      <c r="E22" s="23"/>
      <c r="F22" s="9"/>
      <c r="G22" s="9"/>
      <c r="H22" s="9"/>
    </row>
    <row r="23" spans="1:8" ht="19" thickTop="1" x14ac:dyDescent="0.45">
      <c r="A23" s="15"/>
      <c r="B23" s="24" t="s">
        <v>30</v>
      </c>
      <c r="C23" s="22"/>
      <c r="D23" s="16"/>
      <c r="E23" s="17"/>
      <c r="F23" s="9"/>
      <c r="G23" s="9"/>
      <c r="H23" s="9"/>
    </row>
    <row r="24" spans="1:8" x14ac:dyDescent="0.45">
      <c r="A24" s="15" t="s">
        <v>31</v>
      </c>
      <c r="B24" s="1" t="s">
        <v>32</v>
      </c>
      <c r="C24" s="19">
        <v>0</v>
      </c>
      <c r="D24" s="16"/>
      <c r="E24" s="17"/>
      <c r="F24" s="9"/>
      <c r="G24" s="9"/>
      <c r="H24" s="9"/>
    </row>
    <row r="25" spans="1:8" x14ac:dyDescent="0.45">
      <c r="A25" s="15" t="s">
        <v>31</v>
      </c>
      <c r="B25" s="1" t="s">
        <v>33</v>
      </c>
      <c r="C25" s="19">
        <v>0</v>
      </c>
      <c r="D25" s="16"/>
      <c r="E25" s="17"/>
      <c r="F25" s="9"/>
      <c r="G25" s="9"/>
      <c r="H25" s="9"/>
    </row>
    <row r="26" spans="1:8" x14ac:dyDescent="0.45">
      <c r="A26" s="15" t="s">
        <v>31</v>
      </c>
      <c r="B26" s="1" t="s">
        <v>34</v>
      </c>
      <c r="C26" s="19">
        <v>0</v>
      </c>
      <c r="D26" s="16"/>
      <c r="E26" s="17"/>
      <c r="F26" s="9"/>
      <c r="G26" s="9"/>
      <c r="H26" s="9"/>
    </row>
    <row r="27" spans="1:8" x14ac:dyDescent="0.45">
      <c r="A27" s="15" t="s">
        <v>31</v>
      </c>
      <c r="B27" s="1" t="s">
        <v>35</v>
      </c>
      <c r="C27" s="19">
        <v>0</v>
      </c>
      <c r="D27" s="16"/>
      <c r="E27" s="17"/>
      <c r="F27" s="9"/>
      <c r="G27" s="9"/>
      <c r="H27" s="9"/>
    </row>
    <row r="28" spans="1:8" ht="19" thickBot="1" x14ac:dyDescent="0.5">
      <c r="B28" s="14" t="s">
        <v>36</v>
      </c>
      <c r="C28" s="25">
        <f>SUM(C24:C27)</f>
        <v>0</v>
      </c>
      <c r="D28" s="21">
        <v>3</v>
      </c>
      <c r="E28" s="17"/>
      <c r="F28" s="9"/>
      <c r="G28" s="9"/>
      <c r="H28" s="9"/>
    </row>
    <row r="29" spans="1:8" ht="19" thickTop="1" x14ac:dyDescent="0.45">
      <c r="A29" s="15" t="s">
        <v>37</v>
      </c>
      <c r="B29" s="24" t="s">
        <v>38</v>
      </c>
      <c r="C29" s="26">
        <f>C143</f>
        <v>0</v>
      </c>
      <c r="D29" s="21">
        <v>4</v>
      </c>
      <c r="E29" s="17"/>
      <c r="G29" s="9"/>
      <c r="H29" s="9"/>
    </row>
    <row r="30" spans="1:8" x14ac:dyDescent="0.45">
      <c r="A30" s="15" t="s">
        <v>166</v>
      </c>
      <c r="B30" s="24" t="s">
        <v>39</v>
      </c>
      <c r="C30" s="26">
        <f>G163</f>
        <v>0</v>
      </c>
      <c r="D30" s="21">
        <v>5</v>
      </c>
      <c r="E30" s="17"/>
      <c r="F30" s="9"/>
      <c r="G30" s="9"/>
      <c r="H30" s="9"/>
    </row>
    <row r="31" spans="1:8" x14ac:dyDescent="0.45">
      <c r="A31" s="15" t="s">
        <v>40</v>
      </c>
      <c r="B31" s="24" t="s">
        <v>41</v>
      </c>
      <c r="C31" s="26">
        <f>C179</f>
        <v>0</v>
      </c>
      <c r="D31" s="21">
        <v>7</v>
      </c>
      <c r="E31" s="17"/>
      <c r="F31" s="27"/>
      <c r="G31" s="9"/>
      <c r="H31" s="9"/>
    </row>
    <row r="32" spans="1:8" x14ac:dyDescent="0.45">
      <c r="A32" s="15"/>
      <c r="B32" s="24"/>
      <c r="C32" s="22"/>
      <c r="D32" s="16"/>
      <c r="E32" s="17"/>
      <c r="F32" s="27"/>
      <c r="G32" s="9"/>
      <c r="H32" s="9"/>
    </row>
    <row r="33" spans="1:8" x14ac:dyDescent="0.45">
      <c r="A33" s="15"/>
      <c r="B33" s="10" t="s">
        <v>42</v>
      </c>
      <c r="C33" s="22"/>
      <c r="D33" s="16"/>
      <c r="E33" s="17"/>
      <c r="F33" s="9"/>
      <c r="G33" s="9"/>
      <c r="H33" s="9"/>
    </row>
    <row r="34" spans="1:8" x14ac:dyDescent="0.45">
      <c r="A34" s="15" t="s">
        <v>43</v>
      </c>
      <c r="B34" s="10" t="s">
        <v>44</v>
      </c>
      <c r="C34" s="22">
        <v>0</v>
      </c>
      <c r="D34" s="16"/>
      <c r="E34" s="17"/>
      <c r="F34" s="9"/>
      <c r="G34" s="9"/>
      <c r="H34" s="9"/>
    </row>
    <row r="35" spans="1:8" x14ac:dyDescent="0.45">
      <c r="B35" s="10" t="s">
        <v>190</v>
      </c>
      <c r="C35" s="28">
        <v>0</v>
      </c>
      <c r="D35" s="16"/>
      <c r="E35" s="17"/>
      <c r="F35" s="29"/>
      <c r="G35" s="9"/>
      <c r="H35" s="9"/>
    </row>
    <row r="36" spans="1:8" ht="19" thickBot="1" x14ac:dyDescent="0.5">
      <c r="B36" s="24" t="s">
        <v>45</v>
      </c>
      <c r="C36" s="30">
        <f>C34+C35</f>
        <v>0</v>
      </c>
      <c r="D36" s="21">
        <v>8</v>
      </c>
      <c r="E36" s="17"/>
      <c r="F36" s="29"/>
      <c r="G36" s="9"/>
      <c r="H36" s="9"/>
    </row>
    <row r="37" spans="1:8" ht="19.5" thickTop="1" thickBot="1" x14ac:dyDescent="0.5">
      <c r="B37" s="24"/>
      <c r="C37" s="31"/>
      <c r="D37" s="16"/>
      <c r="E37" s="17"/>
      <c r="F37" s="29"/>
      <c r="G37" s="9"/>
      <c r="H37" s="9"/>
    </row>
    <row r="38" spans="1:8" ht="19.5" thickTop="1" thickBot="1" x14ac:dyDescent="0.5">
      <c r="B38" s="32" t="s">
        <v>46</v>
      </c>
      <c r="C38" s="33">
        <f>C16+C22+C28+C29+C30+C31-C36</f>
        <v>0</v>
      </c>
      <c r="D38" s="21">
        <v>9</v>
      </c>
      <c r="E38" s="17"/>
      <c r="F38" s="9"/>
      <c r="G38" s="9"/>
      <c r="H38" s="9"/>
    </row>
    <row r="39" spans="1:8" ht="19" thickTop="1" x14ac:dyDescent="0.45">
      <c r="C39" s="11"/>
      <c r="D39" s="16"/>
      <c r="E39" s="17"/>
      <c r="F39" s="9"/>
      <c r="G39" s="9"/>
      <c r="H39" s="9"/>
    </row>
    <row r="40" spans="1:8" x14ac:dyDescent="0.45">
      <c r="B40" s="1" t="s">
        <v>47</v>
      </c>
      <c r="C40" s="11"/>
      <c r="D40" s="16"/>
      <c r="E40" s="17"/>
      <c r="F40" s="9"/>
      <c r="G40" s="9"/>
      <c r="H40" s="9"/>
    </row>
    <row r="41" spans="1:8" x14ac:dyDescent="0.45">
      <c r="B41" s="2" t="s">
        <v>48</v>
      </c>
      <c r="C41" s="11"/>
      <c r="D41" s="16"/>
      <c r="E41" s="17"/>
      <c r="F41" s="9"/>
      <c r="G41" s="9"/>
      <c r="H41" s="9"/>
    </row>
    <row r="42" spans="1:8" x14ac:dyDescent="0.45">
      <c r="A42" s="15" t="s">
        <v>49</v>
      </c>
      <c r="B42" s="1" t="s">
        <v>50</v>
      </c>
      <c r="C42" s="11">
        <v>0</v>
      </c>
      <c r="D42" s="16"/>
      <c r="E42" s="17"/>
      <c r="F42" s="9"/>
      <c r="G42" s="9"/>
      <c r="H42" s="9"/>
    </row>
    <row r="43" spans="1:8" x14ac:dyDescent="0.45">
      <c r="A43" s="15" t="s">
        <v>49</v>
      </c>
      <c r="B43" s="1" t="s">
        <v>51</v>
      </c>
      <c r="C43" s="11">
        <v>0</v>
      </c>
      <c r="D43" s="16"/>
      <c r="E43" s="17"/>
      <c r="F43" s="9"/>
      <c r="G43" s="9"/>
      <c r="H43" s="9"/>
    </row>
    <row r="44" spans="1:8" x14ac:dyDescent="0.45">
      <c r="A44" s="15" t="s">
        <v>49</v>
      </c>
      <c r="B44" s="1" t="s">
        <v>52</v>
      </c>
      <c r="C44" s="11">
        <v>0</v>
      </c>
      <c r="D44" s="16"/>
      <c r="E44" s="17"/>
      <c r="F44" s="9"/>
      <c r="G44" s="9"/>
      <c r="H44" s="9"/>
    </row>
    <row r="45" spans="1:8" x14ac:dyDescent="0.45">
      <c r="A45" s="15" t="s">
        <v>49</v>
      </c>
      <c r="B45" s="1" t="s">
        <v>53</v>
      </c>
      <c r="C45" s="11">
        <v>0</v>
      </c>
      <c r="D45" s="16"/>
      <c r="E45" s="17"/>
      <c r="F45" s="9"/>
      <c r="G45" s="9"/>
      <c r="H45" s="9"/>
    </row>
    <row r="46" spans="1:8" x14ac:dyDescent="0.45">
      <c r="A46" s="15" t="s">
        <v>49</v>
      </c>
      <c r="B46" s="1" t="s">
        <v>54</v>
      </c>
      <c r="C46" s="11">
        <v>0</v>
      </c>
      <c r="D46" s="16"/>
      <c r="E46" s="17"/>
      <c r="F46" s="9"/>
      <c r="G46" s="9"/>
      <c r="H46" s="9"/>
    </row>
    <row r="47" spans="1:8" x14ac:dyDescent="0.45">
      <c r="A47" s="15" t="s">
        <v>49</v>
      </c>
      <c r="B47" s="1" t="s">
        <v>55</v>
      </c>
      <c r="C47" s="11">
        <v>0</v>
      </c>
      <c r="D47" s="16"/>
      <c r="E47" s="17"/>
      <c r="F47" s="9"/>
      <c r="G47" s="9"/>
      <c r="H47" s="9"/>
    </row>
    <row r="48" spans="1:8" x14ac:dyDescent="0.45">
      <c r="A48" s="15" t="s">
        <v>49</v>
      </c>
      <c r="B48" s="1" t="s">
        <v>56</v>
      </c>
      <c r="C48" s="11">
        <v>0</v>
      </c>
      <c r="D48" s="16"/>
      <c r="E48" s="17"/>
      <c r="F48" s="9"/>
      <c r="G48" s="9"/>
      <c r="H48" s="9"/>
    </row>
    <row r="49" spans="1:8" x14ac:dyDescent="0.45">
      <c r="A49" s="15" t="s">
        <v>49</v>
      </c>
      <c r="B49" s="1" t="s">
        <v>57</v>
      </c>
      <c r="C49" s="11">
        <v>0</v>
      </c>
      <c r="D49" s="16"/>
      <c r="E49" s="17"/>
      <c r="F49" s="9"/>
      <c r="G49" s="9"/>
      <c r="H49" s="9"/>
    </row>
    <row r="50" spans="1:8" ht="19" thickBot="1" x14ac:dyDescent="0.5">
      <c r="B50" s="1" t="s">
        <v>58</v>
      </c>
      <c r="C50" s="34">
        <f>SUM(C42:C49)</f>
        <v>0</v>
      </c>
      <c r="D50" s="16"/>
      <c r="E50" s="17"/>
      <c r="F50" s="9"/>
      <c r="G50" s="9"/>
      <c r="H50" s="9"/>
    </row>
    <row r="51" spans="1:8" ht="19" thickTop="1" x14ac:dyDescent="0.45">
      <c r="B51" s="1" t="s">
        <v>59</v>
      </c>
      <c r="C51" s="11">
        <v>0</v>
      </c>
      <c r="D51" s="16"/>
      <c r="E51" s="17" t="s">
        <v>187</v>
      </c>
      <c r="F51" s="9"/>
      <c r="G51" s="9"/>
      <c r="H51" s="9"/>
    </row>
    <row r="52" spans="1:8" ht="19" thickBot="1" x14ac:dyDescent="0.5">
      <c r="B52" s="1" t="s">
        <v>60</v>
      </c>
      <c r="C52" s="34">
        <f>MAX(0, (C50-C51))</f>
        <v>0</v>
      </c>
      <c r="D52" s="16"/>
      <c r="E52" s="17"/>
      <c r="F52" s="9"/>
      <c r="G52" s="9"/>
      <c r="H52" s="9"/>
    </row>
    <row r="53" spans="1:8" ht="19" thickTop="1" x14ac:dyDescent="0.45">
      <c r="B53" s="2" t="s">
        <v>61</v>
      </c>
      <c r="C53" s="11"/>
      <c r="D53" s="16"/>
      <c r="E53" s="17"/>
      <c r="F53" s="9"/>
      <c r="G53" s="9"/>
      <c r="H53" s="9"/>
    </row>
    <row r="54" spans="1:8" x14ac:dyDescent="0.45">
      <c r="A54" s="15" t="s">
        <v>62</v>
      </c>
      <c r="B54" s="1" t="s">
        <v>63</v>
      </c>
      <c r="C54" s="11">
        <v>0</v>
      </c>
      <c r="D54" s="16"/>
      <c r="E54" s="17"/>
      <c r="F54" s="9"/>
      <c r="G54" s="9"/>
      <c r="H54" s="9"/>
    </row>
    <row r="55" spans="1:8" x14ac:dyDescent="0.45">
      <c r="A55" s="15" t="s">
        <v>64</v>
      </c>
      <c r="B55" s="1" t="s">
        <v>65</v>
      </c>
      <c r="C55" s="11">
        <v>0</v>
      </c>
      <c r="D55" s="16"/>
      <c r="E55" s="17"/>
      <c r="F55" s="9"/>
      <c r="G55" s="9"/>
      <c r="H55" s="9"/>
    </row>
    <row r="56" spans="1:8" x14ac:dyDescent="0.45">
      <c r="A56" s="15" t="s">
        <v>66</v>
      </c>
      <c r="B56" s="1" t="s">
        <v>67</v>
      </c>
      <c r="C56" s="11">
        <v>0</v>
      </c>
      <c r="D56" s="16"/>
      <c r="E56" s="17"/>
      <c r="F56" s="9"/>
      <c r="G56" s="9"/>
      <c r="H56" s="9"/>
    </row>
    <row r="57" spans="1:8" x14ac:dyDescent="0.45">
      <c r="A57" s="15" t="s">
        <v>68</v>
      </c>
      <c r="B57" s="1" t="s">
        <v>69</v>
      </c>
      <c r="C57" s="11">
        <v>0</v>
      </c>
      <c r="D57" s="16"/>
      <c r="E57" s="17"/>
      <c r="F57" s="9"/>
      <c r="G57" s="9"/>
      <c r="H57" s="9"/>
    </row>
    <row r="58" spans="1:8" x14ac:dyDescent="0.45">
      <c r="A58" s="15" t="s">
        <v>68</v>
      </c>
      <c r="B58" s="1" t="s">
        <v>70</v>
      </c>
      <c r="C58" s="11">
        <v>0</v>
      </c>
      <c r="D58" s="16"/>
      <c r="E58" s="17"/>
      <c r="F58" s="9"/>
      <c r="G58" s="9"/>
      <c r="H58" s="9"/>
    </row>
    <row r="59" spans="1:8" ht="19" thickBot="1" x14ac:dyDescent="0.5">
      <c r="A59" s="15"/>
      <c r="B59" s="1" t="s">
        <v>61</v>
      </c>
      <c r="C59" s="30">
        <f>SUM(C54:C58)</f>
        <v>0</v>
      </c>
      <c r="D59" s="21">
        <v>10</v>
      </c>
      <c r="E59" s="17"/>
      <c r="F59" s="9"/>
      <c r="G59" s="9"/>
      <c r="H59" s="9"/>
    </row>
    <row r="60" spans="1:8" ht="19" thickTop="1" x14ac:dyDescent="0.45">
      <c r="A60" s="15"/>
      <c r="C60" s="11"/>
      <c r="D60" s="16"/>
      <c r="E60" s="17"/>
      <c r="F60" s="9"/>
      <c r="G60" s="9"/>
      <c r="H60" s="9"/>
    </row>
    <row r="61" spans="1:8" x14ac:dyDescent="0.45">
      <c r="A61" s="15"/>
      <c r="B61" s="2" t="s">
        <v>71</v>
      </c>
      <c r="C61" s="11"/>
      <c r="D61" s="16"/>
      <c r="E61" s="17"/>
      <c r="F61" s="9"/>
      <c r="G61" s="9"/>
      <c r="H61" s="9"/>
    </row>
    <row r="62" spans="1:8" x14ac:dyDescent="0.45">
      <c r="A62" s="15" t="s">
        <v>72</v>
      </c>
      <c r="B62" s="1" t="s">
        <v>73</v>
      </c>
      <c r="C62" s="11">
        <v>0</v>
      </c>
      <c r="D62" s="16"/>
      <c r="E62" s="17"/>
      <c r="F62" s="9"/>
      <c r="G62" s="9"/>
      <c r="H62" s="9"/>
    </row>
    <row r="63" spans="1:8" x14ac:dyDescent="0.45">
      <c r="A63" s="15" t="s">
        <v>72</v>
      </c>
      <c r="B63" s="1" t="s">
        <v>74</v>
      </c>
      <c r="C63" s="11">
        <v>0</v>
      </c>
      <c r="D63" s="16"/>
      <c r="E63" s="17"/>
      <c r="F63" s="9"/>
      <c r="G63" s="9"/>
      <c r="H63" s="9"/>
    </row>
    <row r="64" spans="1:8" x14ac:dyDescent="0.45">
      <c r="A64" s="15" t="s">
        <v>72</v>
      </c>
      <c r="B64" s="1" t="s">
        <v>75</v>
      </c>
      <c r="C64" s="11">
        <v>0</v>
      </c>
      <c r="D64" s="16"/>
      <c r="E64" s="17"/>
      <c r="F64" s="9"/>
      <c r="G64" s="9"/>
      <c r="H64" s="9"/>
    </row>
    <row r="65" spans="1:8" x14ac:dyDescent="0.45">
      <c r="A65" s="15" t="s">
        <v>72</v>
      </c>
      <c r="B65" s="1" t="s">
        <v>76</v>
      </c>
      <c r="C65" s="11">
        <v>0</v>
      </c>
      <c r="D65" s="16"/>
      <c r="E65" s="17"/>
      <c r="F65" s="9"/>
      <c r="G65" s="9"/>
      <c r="H65" s="9"/>
    </row>
    <row r="66" spans="1:8" x14ac:dyDescent="0.45">
      <c r="A66" s="15" t="s">
        <v>72</v>
      </c>
      <c r="B66" s="1" t="s">
        <v>77</v>
      </c>
      <c r="C66" s="11">
        <v>0</v>
      </c>
      <c r="D66" s="16"/>
      <c r="E66" s="17"/>
      <c r="F66" s="9"/>
      <c r="G66" s="9"/>
      <c r="H66" s="9"/>
    </row>
    <row r="67" spans="1:8" ht="19" thickBot="1" x14ac:dyDescent="0.5">
      <c r="A67" s="15"/>
      <c r="C67" s="30">
        <f>SUM(C62:C66)</f>
        <v>0</v>
      </c>
      <c r="D67" s="21">
        <v>11</v>
      </c>
      <c r="E67" s="17"/>
      <c r="F67" s="9"/>
      <c r="G67" s="9"/>
      <c r="H67" s="9"/>
    </row>
    <row r="68" spans="1:8" ht="19" thickTop="1" x14ac:dyDescent="0.45">
      <c r="A68" s="15"/>
      <c r="C68" s="28"/>
      <c r="D68" s="16"/>
      <c r="E68" s="17"/>
      <c r="F68" s="9"/>
      <c r="G68" s="9"/>
      <c r="H68" s="9"/>
    </row>
    <row r="69" spans="1:8" x14ac:dyDescent="0.45">
      <c r="A69" s="15"/>
      <c r="B69" s="2" t="s">
        <v>78</v>
      </c>
      <c r="C69" s="28"/>
      <c r="D69" s="16"/>
      <c r="E69" s="17"/>
      <c r="F69" s="9"/>
      <c r="G69" s="9"/>
      <c r="H69" s="9"/>
    </row>
    <row r="70" spans="1:8" x14ac:dyDescent="0.45">
      <c r="A70" s="15" t="s">
        <v>79</v>
      </c>
      <c r="B70" s="1" t="s">
        <v>80</v>
      </c>
      <c r="C70" s="28">
        <v>0</v>
      </c>
      <c r="D70" s="16"/>
      <c r="E70" s="17"/>
      <c r="F70" s="9"/>
      <c r="G70" s="9"/>
      <c r="H70" s="9"/>
    </row>
    <row r="71" spans="1:8" x14ac:dyDescent="0.45">
      <c r="A71" s="15" t="s">
        <v>79</v>
      </c>
      <c r="B71" s="1" t="s">
        <v>81</v>
      </c>
      <c r="C71" s="28">
        <v>0</v>
      </c>
      <c r="D71" s="16"/>
      <c r="E71" s="17"/>
      <c r="F71" s="9"/>
      <c r="G71" s="9"/>
      <c r="H71" s="9"/>
    </row>
    <row r="72" spans="1:8" x14ac:dyDescent="0.45">
      <c r="A72" s="15" t="s">
        <v>79</v>
      </c>
      <c r="B72" s="1" t="s">
        <v>82</v>
      </c>
      <c r="C72" s="28">
        <v>0</v>
      </c>
      <c r="D72" s="16"/>
      <c r="E72" s="17"/>
      <c r="F72" s="9"/>
      <c r="G72" s="9"/>
      <c r="H72" s="9"/>
    </row>
    <row r="73" spans="1:8" x14ac:dyDescent="0.45">
      <c r="A73" s="15" t="s">
        <v>79</v>
      </c>
      <c r="B73" s="1" t="s">
        <v>83</v>
      </c>
      <c r="C73" s="28">
        <v>0</v>
      </c>
      <c r="D73" s="16"/>
      <c r="E73" s="17"/>
      <c r="F73" s="9"/>
      <c r="G73" s="9"/>
      <c r="H73" s="9"/>
    </row>
    <row r="74" spans="1:8" x14ac:dyDescent="0.45">
      <c r="A74" s="15" t="s">
        <v>79</v>
      </c>
      <c r="B74" s="1" t="s">
        <v>84</v>
      </c>
      <c r="C74" s="28">
        <v>0</v>
      </c>
      <c r="D74" s="16"/>
      <c r="E74" s="17"/>
      <c r="F74" s="9"/>
      <c r="G74" s="9"/>
      <c r="H74" s="9"/>
    </row>
    <row r="75" spans="1:8" x14ac:dyDescent="0.45">
      <c r="A75" s="15" t="s">
        <v>79</v>
      </c>
      <c r="B75" s="1" t="s">
        <v>85</v>
      </c>
      <c r="C75" s="28">
        <v>0</v>
      </c>
      <c r="D75" s="16"/>
      <c r="E75" s="17"/>
      <c r="F75" s="9"/>
      <c r="G75" s="9"/>
      <c r="H75" s="9"/>
    </row>
    <row r="76" spans="1:8" ht="19" thickBot="1" x14ac:dyDescent="0.5">
      <c r="A76" s="15"/>
      <c r="C76" s="30">
        <f>SUM(C70:C75)</f>
        <v>0</v>
      </c>
      <c r="D76" s="21">
        <v>12</v>
      </c>
      <c r="E76" s="17"/>
      <c r="F76" s="9"/>
      <c r="G76" s="9"/>
      <c r="H76" s="9"/>
    </row>
    <row r="77" spans="1:8" ht="19" thickTop="1" x14ac:dyDescent="0.45">
      <c r="A77" s="15"/>
      <c r="C77" s="28"/>
      <c r="D77" s="16"/>
      <c r="E77" s="17"/>
      <c r="F77" s="9"/>
      <c r="G77" s="9"/>
      <c r="H77" s="9"/>
    </row>
    <row r="78" spans="1:8" x14ac:dyDescent="0.45">
      <c r="B78" s="14" t="s">
        <v>86</v>
      </c>
      <c r="C78" s="11"/>
      <c r="D78" s="16"/>
      <c r="E78" s="17"/>
      <c r="F78" s="9"/>
      <c r="G78" s="9"/>
      <c r="H78" s="9"/>
    </row>
    <row r="79" spans="1:8" x14ac:dyDescent="0.45">
      <c r="A79" s="15" t="s">
        <v>87</v>
      </c>
      <c r="B79" s="1" t="s">
        <v>88</v>
      </c>
      <c r="C79" s="11">
        <v>0</v>
      </c>
      <c r="D79" s="16"/>
      <c r="E79" s="17"/>
      <c r="F79" s="9"/>
      <c r="G79" s="9"/>
      <c r="H79" s="9"/>
    </row>
    <row r="80" spans="1:8" x14ac:dyDescent="0.45">
      <c r="A80" s="15" t="s">
        <v>87</v>
      </c>
      <c r="B80" s="1" t="s">
        <v>89</v>
      </c>
      <c r="C80" s="1">
        <v>0</v>
      </c>
      <c r="D80" s="35"/>
      <c r="E80" s="17"/>
      <c r="F80" s="9"/>
      <c r="G80" s="9"/>
      <c r="H80" s="9"/>
    </row>
    <row r="81" spans="1:8" x14ac:dyDescent="0.45">
      <c r="A81" s="15" t="s">
        <v>87</v>
      </c>
      <c r="B81" s="1" t="s">
        <v>90</v>
      </c>
      <c r="C81" s="1">
        <v>0</v>
      </c>
      <c r="D81" s="35"/>
      <c r="E81" s="17" t="s">
        <v>187</v>
      </c>
      <c r="F81" s="9"/>
      <c r="G81" s="9"/>
      <c r="H81" s="9"/>
    </row>
    <row r="82" spans="1:8" x14ac:dyDescent="0.45">
      <c r="A82" s="15" t="s">
        <v>87</v>
      </c>
      <c r="B82" s="1" t="s">
        <v>91</v>
      </c>
      <c r="C82" s="1">
        <v>0</v>
      </c>
      <c r="D82" s="35"/>
      <c r="E82" s="17" t="s">
        <v>187</v>
      </c>
      <c r="F82" s="9"/>
      <c r="G82" s="9"/>
      <c r="H82" s="9"/>
    </row>
    <row r="83" spans="1:8" x14ac:dyDescent="0.45">
      <c r="B83" s="1" t="s">
        <v>58</v>
      </c>
      <c r="C83" s="19">
        <f>C79+C80-C81-C82</f>
        <v>0</v>
      </c>
      <c r="D83" s="35"/>
      <c r="E83" s="17"/>
      <c r="F83" s="9"/>
      <c r="G83" s="9"/>
      <c r="H83" s="9"/>
    </row>
    <row r="84" spans="1:8" x14ac:dyDescent="0.45">
      <c r="B84" s="1" t="s">
        <v>92</v>
      </c>
      <c r="C84" s="11">
        <v>0</v>
      </c>
      <c r="D84" s="16"/>
      <c r="E84" s="17"/>
      <c r="F84" s="9"/>
      <c r="G84" s="9"/>
      <c r="H84" s="9"/>
    </row>
    <row r="85" spans="1:8" x14ac:dyDescent="0.45">
      <c r="A85" s="15"/>
      <c r="B85" s="1" t="s">
        <v>93</v>
      </c>
      <c r="C85" s="11">
        <v>0</v>
      </c>
      <c r="D85" s="16"/>
      <c r="E85" s="17" t="s">
        <v>187</v>
      </c>
      <c r="F85" s="9"/>
      <c r="G85" s="9"/>
      <c r="H85" s="9"/>
    </row>
    <row r="86" spans="1:8" ht="19" thickBot="1" x14ac:dyDescent="0.5">
      <c r="A86" s="15"/>
      <c r="B86" s="1" t="s">
        <v>94</v>
      </c>
      <c r="C86" s="34">
        <f>MAX(0,(C83-C84-C85))</f>
        <v>0</v>
      </c>
      <c r="D86" s="16"/>
      <c r="E86" s="17"/>
      <c r="F86" s="9"/>
      <c r="G86" s="9"/>
      <c r="H86" s="9"/>
    </row>
    <row r="87" spans="1:8" ht="19" thickTop="1" x14ac:dyDescent="0.45">
      <c r="A87" s="15"/>
      <c r="C87" s="11"/>
      <c r="D87" s="16"/>
      <c r="E87" s="17"/>
      <c r="F87" s="9"/>
      <c r="G87" s="9"/>
      <c r="H87" s="9"/>
    </row>
    <row r="88" spans="1:8" x14ac:dyDescent="0.45">
      <c r="A88" s="15"/>
      <c r="B88" s="14" t="s">
        <v>95</v>
      </c>
      <c r="C88" s="11"/>
      <c r="D88" s="16"/>
      <c r="E88" s="17"/>
      <c r="F88" s="9"/>
      <c r="G88" s="9"/>
      <c r="H88" s="9"/>
    </row>
    <row r="89" spans="1:8" x14ac:dyDescent="0.45">
      <c r="A89" s="15" t="s">
        <v>96</v>
      </c>
      <c r="B89" s="1" t="s">
        <v>97</v>
      </c>
      <c r="C89" s="11">
        <v>0</v>
      </c>
      <c r="D89" s="16"/>
      <c r="E89" s="17"/>
      <c r="F89" s="9"/>
      <c r="G89" s="9"/>
      <c r="H89" s="9"/>
    </row>
    <row r="90" spans="1:8" x14ac:dyDescent="0.45">
      <c r="A90" s="15" t="s">
        <v>98</v>
      </c>
      <c r="B90" s="1" t="s">
        <v>99</v>
      </c>
      <c r="C90" s="11">
        <v>0</v>
      </c>
      <c r="D90" s="16"/>
      <c r="E90" s="17"/>
      <c r="F90" s="9"/>
      <c r="G90" s="9"/>
      <c r="H90" s="9"/>
    </row>
    <row r="91" spans="1:8" x14ac:dyDescent="0.45">
      <c r="A91" s="15" t="s">
        <v>98</v>
      </c>
      <c r="B91" s="1" t="s">
        <v>100</v>
      </c>
      <c r="C91" s="11">
        <v>0</v>
      </c>
      <c r="D91" s="16"/>
      <c r="E91" s="17"/>
      <c r="F91" s="9"/>
      <c r="G91" s="9"/>
      <c r="H91" s="9"/>
    </row>
    <row r="92" spans="1:8" x14ac:dyDescent="0.45">
      <c r="A92" s="15"/>
      <c r="B92" s="1" t="s">
        <v>101</v>
      </c>
      <c r="C92" s="36">
        <f>SUM(C89:C91)</f>
        <v>0</v>
      </c>
      <c r="D92" s="16"/>
      <c r="E92" s="17"/>
      <c r="F92" s="9"/>
      <c r="G92" s="9"/>
      <c r="H92" s="9"/>
    </row>
    <row r="93" spans="1:8" x14ac:dyDescent="0.45">
      <c r="A93" s="15"/>
      <c r="B93" s="1" t="s">
        <v>93</v>
      </c>
      <c r="C93" s="11">
        <v>0</v>
      </c>
      <c r="D93" s="16"/>
      <c r="E93" s="17" t="s">
        <v>187</v>
      </c>
      <c r="F93" s="9"/>
      <c r="G93" s="9"/>
      <c r="H93" s="9"/>
    </row>
    <row r="94" spans="1:8" ht="19" thickBot="1" x14ac:dyDescent="0.5">
      <c r="A94" s="15"/>
      <c r="B94" s="1" t="s">
        <v>102</v>
      </c>
      <c r="C94" s="34">
        <f>MAX(0,(C92-C93))</f>
        <v>0</v>
      </c>
      <c r="D94" s="16"/>
      <c r="E94" s="17"/>
      <c r="F94" s="9"/>
      <c r="G94" s="9"/>
      <c r="H94" s="9"/>
    </row>
    <row r="95" spans="1:8" ht="19" thickTop="1" x14ac:dyDescent="0.45">
      <c r="A95" s="15"/>
      <c r="C95" s="11"/>
      <c r="D95" s="16"/>
      <c r="E95" s="17"/>
      <c r="F95" s="9"/>
      <c r="G95" s="9"/>
      <c r="H95" s="9"/>
    </row>
    <row r="96" spans="1:8" x14ac:dyDescent="0.45">
      <c r="A96" s="15"/>
      <c r="B96" s="14" t="s">
        <v>103</v>
      </c>
      <c r="C96" s="37">
        <f>C52+C59+C67+C76+C86+C94</f>
        <v>0</v>
      </c>
      <c r="D96" s="21">
        <v>13</v>
      </c>
      <c r="E96" s="17"/>
      <c r="F96" s="9"/>
      <c r="G96" s="9"/>
      <c r="H96" s="9"/>
    </row>
    <row r="97" spans="1:8" x14ac:dyDescent="0.45">
      <c r="A97" s="15"/>
      <c r="C97" s="11"/>
      <c r="D97" s="16"/>
      <c r="E97" s="17"/>
      <c r="F97" s="9"/>
      <c r="G97" s="9"/>
      <c r="H97" s="9"/>
    </row>
    <row r="98" spans="1:8" x14ac:dyDescent="0.45">
      <c r="B98" s="1" t="s">
        <v>104</v>
      </c>
      <c r="C98" s="11"/>
      <c r="D98" s="16"/>
      <c r="E98" s="17"/>
      <c r="F98" s="9"/>
      <c r="G98" s="9"/>
      <c r="H98" s="9"/>
    </row>
    <row r="99" spans="1:8" x14ac:dyDescent="0.45">
      <c r="B99" s="1" t="s">
        <v>105</v>
      </c>
      <c r="C99" s="11">
        <v>0</v>
      </c>
      <c r="D99" s="16"/>
      <c r="E99" s="17"/>
      <c r="F99" s="9"/>
      <c r="G99" s="9"/>
      <c r="H99" s="9"/>
    </row>
    <row r="100" spans="1:8" x14ac:dyDescent="0.45">
      <c r="A100" s="15" t="s">
        <v>43</v>
      </c>
      <c r="B100" s="1" t="s">
        <v>106</v>
      </c>
      <c r="C100" s="11">
        <v>0</v>
      </c>
      <c r="D100" s="16"/>
      <c r="E100" s="17"/>
      <c r="F100" s="9"/>
      <c r="G100" s="9"/>
      <c r="H100" s="9"/>
    </row>
    <row r="101" spans="1:8" x14ac:dyDescent="0.45">
      <c r="A101" s="15" t="s">
        <v>43</v>
      </c>
      <c r="B101" s="1" t="s">
        <v>107</v>
      </c>
      <c r="C101" s="11">
        <v>0</v>
      </c>
      <c r="D101" s="16"/>
      <c r="E101" s="17"/>
      <c r="F101" s="9"/>
      <c r="G101" s="9"/>
      <c r="H101" s="9"/>
    </row>
    <row r="102" spans="1:8" ht="19" thickBot="1" x14ac:dyDescent="0.5">
      <c r="A102" s="15"/>
      <c r="B102" s="1" t="s">
        <v>108</v>
      </c>
      <c r="C102" s="30">
        <f>SUM(C99:C101)</f>
        <v>0</v>
      </c>
      <c r="D102" s="21">
        <v>14</v>
      </c>
      <c r="E102" s="17"/>
      <c r="F102" s="9"/>
      <c r="G102" s="9"/>
      <c r="H102" s="9"/>
    </row>
    <row r="103" spans="1:8" ht="19" thickTop="1" x14ac:dyDescent="0.45">
      <c r="B103" s="1" t="s">
        <v>109</v>
      </c>
      <c r="C103" s="28">
        <f>C96+C102</f>
        <v>0</v>
      </c>
      <c r="D103" s="16"/>
      <c r="E103" s="17"/>
      <c r="F103" s="9"/>
      <c r="G103" s="9"/>
      <c r="H103" s="9"/>
    </row>
    <row r="104" spans="1:8" x14ac:dyDescent="0.45">
      <c r="C104" s="28"/>
      <c r="D104" s="16"/>
      <c r="E104" s="17"/>
      <c r="F104" s="9"/>
      <c r="G104" s="9"/>
      <c r="H104" s="9"/>
    </row>
    <row r="105" spans="1:8" ht="19" thickBot="1" x14ac:dyDescent="0.5">
      <c r="B105" s="38" t="s">
        <v>110</v>
      </c>
      <c r="C105" s="30">
        <f>C38-C103</f>
        <v>0</v>
      </c>
      <c r="D105" s="21">
        <v>15</v>
      </c>
      <c r="E105" s="17"/>
      <c r="F105" s="9"/>
      <c r="G105" s="9"/>
      <c r="H105" s="9"/>
    </row>
    <row r="106" spans="1:8" ht="19" thickTop="1" x14ac:dyDescent="0.45">
      <c r="C106" s="11"/>
      <c r="D106" s="16"/>
      <c r="E106" s="17"/>
      <c r="F106" s="9"/>
      <c r="G106" s="9"/>
      <c r="H106" s="9"/>
    </row>
    <row r="107" spans="1:8" x14ac:dyDescent="0.45">
      <c r="A107" s="15" t="s">
        <v>43</v>
      </c>
      <c r="B107" s="1" t="s">
        <v>111</v>
      </c>
      <c r="C107" s="37">
        <v>0</v>
      </c>
      <c r="D107" s="21">
        <v>16</v>
      </c>
      <c r="E107" s="17"/>
      <c r="F107" s="9"/>
      <c r="G107" s="9"/>
      <c r="H107" s="18"/>
    </row>
    <row r="108" spans="1:8" x14ac:dyDescent="0.45">
      <c r="B108" s="1" t="s">
        <v>112</v>
      </c>
      <c r="C108" s="37">
        <v>0</v>
      </c>
      <c r="D108" s="21">
        <v>17</v>
      </c>
      <c r="E108" s="17"/>
      <c r="F108" s="9"/>
      <c r="G108" s="9"/>
      <c r="H108" s="18"/>
    </row>
    <row r="109" spans="1:8" x14ac:dyDescent="0.45">
      <c r="B109" s="1" t="s">
        <v>113</v>
      </c>
      <c r="C109" s="37">
        <f>C157</f>
        <v>0</v>
      </c>
      <c r="D109" s="21">
        <v>18</v>
      </c>
      <c r="E109" s="17"/>
      <c r="F109" s="9"/>
      <c r="G109" s="9"/>
      <c r="H109" s="18"/>
    </row>
    <row r="110" spans="1:8" x14ac:dyDescent="0.45">
      <c r="A110" s="15" t="s">
        <v>43</v>
      </c>
      <c r="B110" s="1" t="s">
        <v>114</v>
      </c>
      <c r="C110" s="37">
        <v>0</v>
      </c>
      <c r="D110" s="21">
        <v>19</v>
      </c>
      <c r="E110" s="17"/>
      <c r="F110" s="9"/>
      <c r="G110" s="9"/>
      <c r="H110" s="18"/>
    </row>
    <row r="111" spans="1:8" x14ac:dyDescent="0.45">
      <c r="A111" s="15" t="s">
        <v>43</v>
      </c>
      <c r="B111" s="1" t="s">
        <v>115</v>
      </c>
      <c r="C111" s="11">
        <v>0</v>
      </c>
      <c r="D111" s="16"/>
      <c r="E111" s="17"/>
      <c r="F111" s="9"/>
      <c r="G111" s="9"/>
      <c r="H111" s="18"/>
    </row>
    <row r="112" spans="1:8" x14ac:dyDescent="0.45">
      <c r="A112" s="15" t="s">
        <v>62</v>
      </c>
      <c r="B112" s="1" t="s">
        <v>116</v>
      </c>
      <c r="C112" s="11">
        <v>0</v>
      </c>
      <c r="D112" s="16"/>
      <c r="E112" s="17"/>
      <c r="F112" s="9"/>
      <c r="G112" s="9"/>
      <c r="H112" s="9"/>
    </row>
    <row r="113" spans="1:10" x14ac:dyDescent="0.45">
      <c r="A113" s="15" t="s">
        <v>64</v>
      </c>
      <c r="B113" s="1" t="s">
        <v>117</v>
      </c>
      <c r="C113" s="11">
        <v>0</v>
      </c>
      <c r="D113" s="16"/>
      <c r="E113" s="17"/>
      <c r="F113" s="9"/>
      <c r="G113" s="9"/>
      <c r="H113" s="9"/>
    </row>
    <row r="114" spans="1:10" x14ac:dyDescent="0.45">
      <c r="A114" s="15"/>
      <c r="C114" s="11"/>
      <c r="D114" s="16"/>
      <c r="E114" s="17"/>
      <c r="F114" s="9"/>
      <c r="G114" s="9"/>
      <c r="H114" s="9"/>
    </row>
    <row r="115" spans="1:10" x14ac:dyDescent="0.45">
      <c r="B115" s="38" t="s">
        <v>118</v>
      </c>
      <c r="C115" s="39">
        <f>C107+C108+C109-C111-C112-C113</f>
        <v>0</v>
      </c>
      <c r="D115" s="21">
        <v>20</v>
      </c>
      <c r="E115" s="17"/>
      <c r="F115" s="9"/>
      <c r="G115" s="9"/>
      <c r="H115" s="9"/>
    </row>
    <row r="116" spans="1:10" ht="32" customHeight="1" thickBot="1" x14ac:dyDescent="0.5">
      <c r="B116" s="40">
        <v>2016</v>
      </c>
      <c r="C116" s="41" t="s">
        <v>119</v>
      </c>
      <c r="D116" s="41"/>
      <c r="E116" s="41" t="s">
        <v>120</v>
      </c>
      <c r="F116" s="41"/>
      <c r="G116" s="41" t="s">
        <v>121</v>
      </c>
      <c r="H116" s="41"/>
      <c r="I116" s="41" t="s">
        <v>122</v>
      </c>
      <c r="J116" s="41"/>
    </row>
    <row r="117" spans="1:10" ht="21" x14ac:dyDescent="0.5">
      <c r="B117" s="42" t="s">
        <v>123</v>
      </c>
      <c r="C117" s="43">
        <v>0</v>
      </c>
      <c r="D117" s="43"/>
      <c r="E117" s="43">
        <v>0</v>
      </c>
      <c r="F117" s="42"/>
      <c r="G117" s="44">
        <f>C105-C24</f>
        <v>0</v>
      </c>
      <c r="H117" s="42"/>
      <c r="I117" s="43">
        <v>0</v>
      </c>
      <c r="J117" s="43"/>
    </row>
    <row r="118" spans="1:10" ht="21" x14ac:dyDescent="0.5">
      <c r="B118" s="42" t="s">
        <v>124</v>
      </c>
      <c r="C118" s="45">
        <f>(D122)*MIN(C117,C122)+(D123)*MAX(MIN(C117,C123)-C122,0)+(D124)*MAX(MIN(C117,C124)-C123,0)+(D125)*MAX(MIN(C117,C125)-C124,0)+(D126)*MAX(MIN(C117,C126)-C125,0)+(D127)*MAX(MIN(C117,C127)-C126,0)+(D128)*MAX(C117-C127,0)</f>
        <v>0</v>
      </c>
      <c r="D118" s="45"/>
      <c r="E118" s="46">
        <f>(F122)*MIN(E117,E122)+(F123)*MAX(MIN(E117,E123)-E122,0)+(F124)*MAX(MIN(E117,E124)-E123,0)+(F125)*MAX(MIN(E117,E125)-E124,0)+(F126)*MAX(MIN(E117,E126)-E125,0)+(F127)*MAX(MIN(E117,E127)-E126,0)+(F128)*MAX(E117-E127,0)</f>
        <v>0</v>
      </c>
      <c r="F118" s="42"/>
      <c r="G118" s="46">
        <f>(H122)*MIN(G117,G122)+(H123)*MAX(MIN(G117,G123)-G122,0)+(H124)*MAX(MIN(G117,G124)-G123,0)+(H125)*MAX(MIN(G117,G125)-G124,0)+(H126)*MAX(MIN(G117,G126)-G125,0)+(H127)*MAX(MIN(G117,G127)-G126,0)+(H128)*MAX(G117-G127,0)</f>
        <v>0</v>
      </c>
      <c r="H118" s="42"/>
      <c r="I118" s="45">
        <f>(J122)*MIN(I117,I122)+(J123)*MAX(MIN(I117,I123)-I122,0)+(J124)*MAX(MIN(I117,I124)-I123,0)+(J125)*MAX(MIN(I117,I125)-I124,0)+(J126)*MAX(MIN(I117,I126)-I125,0)+(J127)*MAX(MIN(I117,I127)-I126,0)+(J128)*MAX(I117-I127,0)</f>
        <v>0</v>
      </c>
      <c r="J118" s="45"/>
    </row>
    <row r="119" spans="1:10" ht="19" thickBot="1" x14ac:dyDescent="0.5">
      <c r="B119"/>
      <c r="C119"/>
      <c r="D119"/>
      <c r="E119"/>
      <c r="F119"/>
      <c r="G119"/>
      <c r="H119"/>
      <c r="I119"/>
      <c r="J119"/>
    </row>
    <row r="120" spans="1:10" ht="19" thickBot="1" x14ac:dyDescent="0.5">
      <c r="B120" s="47"/>
      <c r="C120" s="48" t="s">
        <v>119</v>
      </c>
      <c r="D120" s="49"/>
      <c r="E120" s="50" t="s">
        <v>120</v>
      </c>
      <c r="F120" s="49"/>
      <c r="G120" s="50" t="s">
        <v>121</v>
      </c>
      <c r="H120" s="49"/>
      <c r="I120" s="48" t="s">
        <v>122</v>
      </c>
      <c r="J120" s="49"/>
    </row>
    <row r="121" spans="1:10" ht="19" thickBot="1" x14ac:dyDescent="0.5">
      <c r="B121" s="51"/>
      <c r="C121" s="52" t="s">
        <v>125</v>
      </c>
      <c r="D121" s="53" t="s">
        <v>126</v>
      </c>
      <c r="E121" s="54" t="s">
        <v>125</v>
      </c>
      <c r="F121" s="53" t="s">
        <v>126</v>
      </c>
      <c r="G121" s="54" t="s">
        <v>125</v>
      </c>
      <c r="H121" s="53" t="s">
        <v>126</v>
      </c>
      <c r="I121" s="52" t="s">
        <v>125</v>
      </c>
      <c r="J121" s="53" t="s">
        <v>126</v>
      </c>
    </row>
    <row r="122" spans="1:10" x14ac:dyDescent="0.45">
      <c r="B122" s="51" t="s">
        <v>127</v>
      </c>
      <c r="C122" s="55">
        <v>18550</v>
      </c>
      <c r="D122" s="56">
        <v>0.1</v>
      </c>
      <c r="E122" s="55">
        <v>9275</v>
      </c>
      <c r="F122" s="56">
        <v>0.1</v>
      </c>
      <c r="G122" s="55">
        <v>13250</v>
      </c>
      <c r="H122" s="56">
        <v>0.1</v>
      </c>
      <c r="I122" s="55">
        <v>9275</v>
      </c>
      <c r="J122" s="56">
        <v>0.1</v>
      </c>
    </row>
    <row r="123" spans="1:10" x14ac:dyDescent="0.45">
      <c r="B123" s="51" t="s">
        <v>128</v>
      </c>
      <c r="C123" s="55">
        <v>75300</v>
      </c>
      <c r="D123" s="56">
        <v>0.15</v>
      </c>
      <c r="E123" s="55">
        <v>37650</v>
      </c>
      <c r="F123" s="56">
        <v>0.15</v>
      </c>
      <c r="G123" s="55">
        <v>50400</v>
      </c>
      <c r="H123" s="56">
        <v>0.15</v>
      </c>
      <c r="I123" s="55">
        <v>37650</v>
      </c>
      <c r="J123" s="56">
        <v>0.15</v>
      </c>
    </row>
    <row r="124" spans="1:10" x14ac:dyDescent="0.45">
      <c r="B124" s="51" t="s">
        <v>129</v>
      </c>
      <c r="C124" s="55">
        <v>151900</v>
      </c>
      <c r="D124" s="56">
        <v>0.25</v>
      </c>
      <c r="E124" s="55">
        <v>91150</v>
      </c>
      <c r="F124" s="56">
        <v>0.25</v>
      </c>
      <c r="G124" s="55">
        <v>130150</v>
      </c>
      <c r="H124" s="56">
        <v>0.25</v>
      </c>
      <c r="I124" s="55">
        <v>75950</v>
      </c>
      <c r="J124" s="56">
        <v>0.25</v>
      </c>
    </row>
    <row r="125" spans="1:10" x14ac:dyDescent="0.45">
      <c r="B125" s="51" t="s">
        <v>130</v>
      </c>
      <c r="C125" s="55">
        <v>231450</v>
      </c>
      <c r="D125" s="56">
        <v>0.28000000000000003</v>
      </c>
      <c r="E125" s="55">
        <v>190150</v>
      </c>
      <c r="F125" s="56">
        <v>0.28000000000000003</v>
      </c>
      <c r="G125" s="55">
        <v>210800</v>
      </c>
      <c r="H125" s="56">
        <v>0.28000000000000003</v>
      </c>
      <c r="I125" s="55">
        <v>115725</v>
      </c>
      <c r="J125" s="56">
        <v>0.28000000000000003</v>
      </c>
    </row>
    <row r="126" spans="1:10" x14ac:dyDescent="0.45">
      <c r="B126" s="51" t="s">
        <v>131</v>
      </c>
      <c r="C126" s="55">
        <v>413350</v>
      </c>
      <c r="D126" s="56">
        <v>0.33</v>
      </c>
      <c r="E126" s="55">
        <v>413350</v>
      </c>
      <c r="F126" s="56">
        <v>0.33</v>
      </c>
      <c r="G126" s="55">
        <v>413350</v>
      </c>
      <c r="H126" s="56">
        <v>0.33</v>
      </c>
      <c r="I126" s="55">
        <v>206675</v>
      </c>
      <c r="J126" s="56">
        <v>0.33</v>
      </c>
    </row>
    <row r="127" spans="1:10" x14ac:dyDescent="0.45">
      <c r="B127" s="51" t="s">
        <v>132</v>
      </c>
      <c r="C127" s="55">
        <v>466950</v>
      </c>
      <c r="D127" s="56">
        <v>0.35</v>
      </c>
      <c r="E127" s="55">
        <v>415050</v>
      </c>
      <c r="F127" s="56">
        <v>0.35</v>
      </c>
      <c r="G127" s="55">
        <v>441000</v>
      </c>
      <c r="H127" s="56">
        <v>0.35</v>
      </c>
      <c r="I127" s="55">
        <v>233475</v>
      </c>
      <c r="J127" s="56">
        <v>0.35</v>
      </c>
    </row>
    <row r="128" spans="1:10" ht="19" thickBot="1" x14ac:dyDescent="0.5">
      <c r="B128" s="57" t="s">
        <v>133</v>
      </c>
      <c r="C128" s="58">
        <v>466950</v>
      </c>
      <c r="D128" s="59">
        <v>0.39600000000000002</v>
      </c>
      <c r="E128" s="58">
        <v>415050</v>
      </c>
      <c r="F128" s="59">
        <v>0.39600000000000002</v>
      </c>
      <c r="G128" s="58">
        <v>441000</v>
      </c>
      <c r="H128" s="59">
        <v>0.39600000000000002</v>
      </c>
      <c r="I128" s="58">
        <v>233475</v>
      </c>
      <c r="J128" s="59">
        <v>0.39600000000000002</v>
      </c>
    </row>
    <row r="129" spans="1:10" x14ac:dyDescent="0.45">
      <c r="B129" s="60"/>
      <c r="C129" s="55"/>
      <c r="D129" s="61"/>
      <c r="E129" s="55"/>
      <c r="F129" s="61"/>
      <c r="G129" s="55"/>
      <c r="H129" s="61"/>
      <c r="I129" s="55"/>
      <c r="J129" s="61"/>
    </row>
    <row r="130" spans="1:10" x14ac:dyDescent="0.45">
      <c r="B130" s="24" t="s">
        <v>38</v>
      </c>
      <c r="C130" s="1"/>
    </row>
    <row r="131" spans="1:10" x14ac:dyDescent="0.45">
      <c r="A131" s="15" t="s">
        <v>37</v>
      </c>
      <c r="B131" s="1" t="s">
        <v>134</v>
      </c>
      <c r="C131" s="3">
        <v>0</v>
      </c>
    </row>
    <row r="132" spans="1:10" x14ac:dyDescent="0.45">
      <c r="A132" s="15"/>
      <c r="B132" s="1" t="s">
        <v>135</v>
      </c>
    </row>
    <row r="133" spans="1:10" x14ac:dyDescent="0.45">
      <c r="A133" s="15" t="s">
        <v>37</v>
      </c>
      <c r="B133" s="1" t="s">
        <v>136</v>
      </c>
      <c r="C133" s="3">
        <v>0</v>
      </c>
      <c r="E133" s="17" t="s">
        <v>187</v>
      </c>
      <c r="G133" s="62"/>
    </row>
    <row r="134" spans="1:10" x14ac:dyDescent="0.45">
      <c r="A134" s="15" t="s">
        <v>37</v>
      </c>
      <c r="B134" s="1" t="s">
        <v>137</v>
      </c>
      <c r="C134" s="3">
        <v>0</v>
      </c>
      <c r="E134" s="17" t="s">
        <v>187</v>
      </c>
      <c r="G134" s="62"/>
    </row>
    <row r="135" spans="1:10" x14ac:dyDescent="0.45">
      <c r="A135" s="15" t="s">
        <v>37</v>
      </c>
      <c r="B135" s="1" t="s">
        <v>138</v>
      </c>
      <c r="C135" s="3">
        <v>0</v>
      </c>
      <c r="E135" s="17" t="s">
        <v>187</v>
      </c>
      <c r="G135" s="62"/>
    </row>
    <row r="136" spans="1:10" x14ac:dyDescent="0.45">
      <c r="A136" s="15" t="s">
        <v>37</v>
      </c>
      <c r="B136" s="1" t="s">
        <v>139</v>
      </c>
      <c r="C136" s="3">
        <v>0</v>
      </c>
      <c r="E136" s="17" t="s">
        <v>187</v>
      </c>
      <c r="G136" s="62"/>
    </row>
    <row r="137" spans="1:10" x14ac:dyDescent="0.45">
      <c r="A137" s="15" t="s">
        <v>37</v>
      </c>
      <c r="B137" s="1" t="s">
        <v>140</v>
      </c>
      <c r="C137" s="3">
        <v>0</v>
      </c>
      <c r="E137" s="17" t="s">
        <v>187</v>
      </c>
      <c r="G137" s="62"/>
    </row>
    <row r="138" spans="1:10" x14ac:dyDescent="0.45">
      <c r="A138" s="15" t="s">
        <v>37</v>
      </c>
      <c r="B138" s="1" t="s">
        <v>141</v>
      </c>
      <c r="E138" s="17" t="s">
        <v>187</v>
      </c>
      <c r="G138" s="62"/>
    </row>
    <row r="139" spans="1:10" ht="37" x14ac:dyDescent="0.45">
      <c r="A139" s="15" t="s">
        <v>96</v>
      </c>
      <c r="B139" s="1" t="s">
        <v>142</v>
      </c>
      <c r="C139" s="63">
        <v>0</v>
      </c>
      <c r="D139" s="86" t="s">
        <v>143</v>
      </c>
      <c r="E139" s="17" t="s">
        <v>187</v>
      </c>
      <c r="G139" s="62"/>
    </row>
    <row r="140" spans="1:10" x14ac:dyDescent="0.45">
      <c r="A140" s="15" t="s">
        <v>96</v>
      </c>
      <c r="B140" s="1" t="s">
        <v>144</v>
      </c>
      <c r="C140" s="3">
        <v>0</v>
      </c>
      <c r="E140" s="17" t="s">
        <v>187</v>
      </c>
      <c r="G140" s="62"/>
    </row>
    <row r="141" spans="1:10" x14ac:dyDescent="0.45">
      <c r="A141" s="15" t="s">
        <v>96</v>
      </c>
      <c r="B141" s="1" t="s">
        <v>145</v>
      </c>
      <c r="C141" s="3">
        <v>0</v>
      </c>
      <c r="E141" s="17" t="s">
        <v>187</v>
      </c>
      <c r="G141" s="62"/>
    </row>
    <row r="142" spans="1:10" ht="19" thickBot="1" x14ac:dyDescent="0.5">
      <c r="B142" s="1" t="s">
        <v>146</v>
      </c>
      <c r="C142" s="64">
        <f>SUM(C133:C141)</f>
        <v>0</v>
      </c>
      <c r="G142" s="62"/>
    </row>
    <row r="143" spans="1:10" ht="19" thickTop="1" x14ac:dyDescent="0.45">
      <c r="B143" s="1" t="s">
        <v>147</v>
      </c>
      <c r="C143" s="3">
        <f>C131-C142</f>
        <v>0</v>
      </c>
      <c r="G143" s="62"/>
    </row>
    <row r="144" spans="1:10" x14ac:dyDescent="0.45">
      <c r="G144" s="62"/>
    </row>
    <row r="145" spans="1:8" x14ac:dyDescent="0.45">
      <c r="B145" s="24" t="s">
        <v>148</v>
      </c>
      <c r="G145" s="62"/>
    </row>
    <row r="146" spans="1:8" x14ac:dyDescent="0.45">
      <c r="B146" s="65" t="s">
        <v>149</v>
      </c>
      <c r="C146" s="66">
        <v>118500</v>
      </c>
      <c r="G146" s="62"/>
    </row>
    <row r="147" spans="1:8" x14ac:dyDescent="0.45">
      <c r="A147" s="15" t="s">
        <v>62</v>
      </c>
      <c r="B147" s="65" t="s">
        <v>191</v>
      </c>
      <c r="C147" s="67">
        <v>0</v>
      </c>
      <c r="D147" s="68"/>
      <c r="E147" s="17" t="s">
        <v>187</v>
      </c>
      <c r="G147" s="62"/>
    </row>
    <row r="148" spans="1:8" x14ac:dyDescent="0.45">
      <c r="B148" s="65" t="s">
        <v>150</v>
      </c>
      <c r="C148" s="66">
        <f>C146-C147</f>
        <v>118500</v>
      </c>
      <c r="D148" s="68"/>
      <c r="E148" s="69"/>
      <c r="G148" s="62"/>
    </row>
    <row r="149" spans="1:8" x14ac:dyDescent="0.45">
      <c r="B149" s="70" t="s">
        <v>151</v>
      </c>
      <c r="C149" s="88">
        <f>C143</f>
        <v>0</v>
      </c>
      <c r="G149" s="62"/>
    </row>
    <row r="150" spans="1:8" x14ac:dyDescent="0.45">
      <c r="B150" s="70" t="s">
        <v>152</v>
      </c>
      <c r="C150" s="72">
        <f>IF(C149&gt;C148,C148,C149)</f>
        <v>0</v>
      </c>
      <c r="G150" s="62"/>
    </row>
    <row r="151" spans="1:8" x14ac:dyDescent="0.45">
      <c r="B151" s="1" t="s">
        <v>153</v>
      </c>
      <c r="C151" s="73">
        <v>0.92349999999999999</v>
      </c>
      <c r="G151" s="62"/>
    </row>
    <row r="152" spans="1:8" ht="19" thickBot="1" x14ac:dyDescent="0.5">
      <c r="B152" s="1" t="s">
        <v>154</v>
      </c>
      <c r="C152" s="64">
        <f>C150*C151</f>
        <v>0</v>
      </c>
    </row>
    <row r="153" spans="1:8" ht="19" thickTop="1" x14ac:dyDescent="0.45">
      <c r="B153" s="65" t="s">
        <v>155</v>
      </c>
      <c r="C153" s="74">
        <f>0.062*2</f>
        <v>0.124</v>
      </c>
    </row>
    <row r="154" spans="1:8" x14ac:dyDescent="0.45">
      <c r="B154" s="65" t="s">
        <v>156</v>
      </c>
      <c r="C154" s="75">
        <f>C152*C153</f>
        <v>0</v>
      </c>
    </row>
    <row r="155" spans="1:8" x14ac:dyDescent="0.45">
      <c r="B155" s="65" t="s">
        <v>157</v>
      </c>
      <c r="C155" s="76">
        <f>1.45%*2</f>
        <v>2.8999999999999998E-2</v>
      </c>
    </row>
    <row r="156" spans="1:8" x14ac:dyDescent="0.45">
      <c r="B156" s="65" t="s">
        <v>158</v>
      </c>
      <c r="C156" s="77">
        <f>C152*C155</f>
        <v>0</v>
      </c>
    </row>
    <row r="157" spans="1:8" ht="19" thickBot="1" x14ac:dyDescent="0.5">
      <c r="B157" s="65" t="s">
        <v>113</v>
      </c>
      <c r="C157" s="78">
        <f>C154+C156</f>
        <v>0</v>
      </c>
    </row>
    <row r="158" spans="1:8" ht="19" thickTop="1" x14ac:dyDescent="0.45"/>
    <row r="159" spans="1:8" x14ac:dyDescent="0.45">
      <c r="B159" s="24" t="s">
        <v>39</v>
      </c>
      <c r="F159" s="1" t="s">
        <v>192</v>
      </c>
    </row>
    <row r="160" spans="1:8" x14ac:dyDescent="0.45">
      <c r="B160" s="1" t="s">
        <v>159</v>
      </c>
      <c r="C160" s="3" t="s">
        <v>160</v>
      </c>
      <c r="D160" s="4" t="s">
        <v>161</v>
      </c>
      <c r="E160" s="1" t="s">
        <v>162</v>
      </c>
      <c r="F160" s="1" t="s">
        <v>163</v>
      </c>
      <c r="G160" s="1" t="s">
        <v>164</v>
      </c>
      <c r="H160" s="1" t="s">
        <v>165</v>
      </c>
    </row>
    <row r="161" spans="1:8" x14ac:dyDescent="0.45">
      <c r="A161" s="15" t="s">
        <v>166</v>
      </c>
      <c r="B161" s="1" t="s">
        <v>167</v>
      </c>
      <c r="C161" s="79">
        <v>42443</v>
      </c>
      <c r="D161" s="79">
        <v>39377</v>
      </c>
      <c r="E161" s="3">
        <v>0</v>
      </c>
      <c r="F161" s="3">
        <v>0</v>
      </c>
      <c r="G161" s="3">
        <f>E161-F161</f>
        <v>0</v>
      </c>
      <c r="H161" s="1" t="str">
        <f>IF(C161-D161&gt;365,"Long","Short")</f>
        <v>Long</v>
      </c>
    </row>
    <row r="162" spans="1:8" x14ac:dyDescent="0.45">
      <c r="A162" s="15" t="s">
        <v>166</v>
      </c>
      <c r="B162" s="1" t="s">
        <v>168</v>
      </c>
      <c r="C162" s="79">
        <v>42663</v>
      </c>
      <c r="D162" s="79">
        <v>40958</v>
      </c>
      <c r="E162" s="3">
        <v>0</v>
      </c>
      <c r="F162" s="3">
        <v>0</v>
      </c>
      <c r="G162" s="3">
        <f>E162-F162</f>
        <v>0</v>
      </c>
      <c r="H162" s="1" t="str">
        <f>IF(C162-D162&gt;365,"Long","Short")</f>
        <v>Long</v>
      </c>
    </row>
    <row r="163" spans="1:8" ht="19" thickBot="1" x14ac:dyDescent="0.5">
      <c r="E163" s="71"/>
      <c r="F163" s="71"/>
      <c r="G163" s="80">
        <f>SUM(G161:G162)</f>
        <v>0</v>
      </c>
    </row>
    <row r="164" spans="1:8" ht="19" thickTop="1" x14ac:dyDescent="0.45"/>
    <row r="167" spans="1:8" x14ac:dyDescent="0.45">
      <c r="B167" s="10" t="s">
        <v>169</v>
      </c>
      <c r="C167" s="1"/>
    </row>
    <row r="168" spans="1:8" x14ac:dyDescent="0.45">
      <c r="A168" s="15" t="s">
        <v>170</v>
      </c>
      <c r="B168" s="1" t="s">
        <v>139</v>
      </c>
      <c r="C168" s="3">
        <v>0</v>
      </c>
      <c r="D168" s="1"/>
      <c r="E168" s="4"/>
      <c r="F168" s="1" t="s">
        <v>171</v>
      </c>
      <c r="G168" s="62">
        <v>0</v>
      </c>
    </row>
    <row r="169" spans="1:8" x14ac:dyDescent="0.45">
      <c r="B169" s="1" t="s">
        <v>135</v>
      </c>
      <c r="D169" s="1"/>
      <c r="E169" s="4"/>
      <c r="F169" s="1" t="s">
        <v>172</v>
      </c>
      <c r="G169" s="62">
        <f>G168*E173</f>
        <v>0</v>
      </c>
    </row>
    <row r="170" spans="1:8" x14ac:dyDescent="0.45">
      <c r="A170" s="15" t="s">
        <v>170</v>
      </c>
      <c r="B170" s="1" t="s">
        <v>173</v>
      </c>
      <c r="C170" s="3">
        <v>0</v>
      </c>
      <c r="D170" s="17" t="s">
        <v>187</v>
      </c>
      <c r="E170" s="4"/>
      <c r="F170" s="1" t="s">
        <v>174</v>
      </c>
      <c r="G170" s="3">
        <f>G168-G169</f>
        <v>0</v>
      </c>
    </row>
    <row r="171" spans="1:8" x14ac:dyDescent="0.45">
      <c r="A171" s="15" t="s">
        <v>170</v>
      </c>
      <c r="B171" s="1" t="s">
        <v>175</v>
      </c>
      <c r="C171" s="3">
        <v>0</v>
      </c>
      <c r="D171" s="17" t="s">
        <v>187</v>
      </c>
      <c r="E171" s="81" t="s">
        <v>176</v>
      </c>
      <c r="F171" s="1" t="s">
        <v>177</v>
      </c>
      <c r="G171" s="82">
        <f>G170*E175</f>
        <v>0</v>
      </c>
      <c r="H171" s="83" t="s">
        <v>178</v>
      </c>
    </row>
    <row r="172" spans="1:8" x14ac:dyDescent="0.45">
      <c r="A172" s="15" t="s">
        <v>170</v>
      </c>
      <c r="B172" s="1" t="s">
        <v>179</v>
      </c>
      <c r="C172" s="3">
        <v>0</v>
      </c>
      <c r="D172" s="17" t="s">
        <v>187</v>
      </c>
      <c r="E172" s="4"/>
      <c r="H172" s="83" t="s">
        <v>188</v>
      </c>
    </row>
    <row r="173" spans="1:8" x14ac:dyDescent="0.45">
      <c r="A173" s="15" t="s">
        <v>170</v>
      </c>
      <c r="B173" s="1" t="s">
        <v>180</v>
      </c>
      <c r="C173" s="3">
        <v>0</v>
      </c>
      <c r="D173" s="17" t="s">
        <v>187</v>
      </c>
      <c r="E173" s="84"/>
    </row>
    <row r="174" spans="1:8" x14ac:dyDescent="0.45">
      <c r="A174" s="15" t="s">
        <v>170</v>
      </c>
      <c r="B174" s="1" t="s">
        <v>181</v>
      </c>
      <c r="C174" s="3">
        <v>0</v>
      </c>
      <c r="D174" s="17" t="s">
        <v>187</v>
      </c>
      <c r="E174" s="84"/>
    </row>
    <row r="175" spans="1:8" x14ac:dyDescent="0.45">
      <c r="A175" s="15" t="s">
        <v>176</v>
      </c>
      <c r="B175" s="1" t="s">
        <v>182</v>
      </c>
      <c r="C175" s="63">
        <f>G171</f>
        <v>0</v>
      </c>
      <c r="D175" s="17" t="s">
        <v>187</v>
      </c>
      <c r="E175" s="85"/>
    </row>
    <row r="176" spans="1:8" ht="19" thickBot="1" x14ac:dyDescent="0.5">
      <c r="B176" s="1" t="s">
        <v>183</v>
      </c>
      <c r="C176" s="64">
        <f>SUM(C170:C175)</f>
        <v>0</v>
      </c>
      <c r="D176" s="1"/>
    </row>
    <row r="177" spans="1:4" ht="19" thickTop="1" x14ac:dyDescent="0.45">
      <c r="B177" s="1" t="s">
        <v>184</v>
      </c>
      <c r="C177" s="3">
        <f>C168-C176</f>
        <v>0</v>
      </c>
      <c r="D177" s="1"/>
    </row>
    <row r="178" spans="1:4" x14ac:dyDescent="0.45">
      <c r="A178" s="15" t="s">
        <v>185</v>
      </c>
      <c r="B178" s="1" t="s">
        <v>186</v>
      </c>
      <c r="C178" s="3">
        <v>0</v>
      </c>
    </row>
    <row r="179" spans="1:4" ht="19" thickBot="1" x14ac:dyDescent="0.5">
      <c r="B179" s="24" t="s">
        <v>41</v>
      </c>
      <c r="C179" s="64">
        <f>SUM(C177:C178)</f>
        <v>0</v>
      </c>
    </row>
    <row r="180" spans="1:4" ht="19" thickTop="1" x14ac:dyDescent="0.4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McKenna, Brian</dc:creator>
  <cp:lastModifiedBy>McKenna, Brian</cp:lastModifiedBy>
  <dcterms:created xsi:type="dcterms:W3CDTF">2016-11-05T15:24:59Z</dcterms:created>
  <dcterms:modified xsi:type="dcterms:W3CDTF">2016-11-05T21:09:45Z</dcterms:modified>
</cp:coreProperties>
</file>